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11025" activeTab="0"/>
  </bookViews>
  <sheets>
    <sheet name="1 кв. 2012 г." sheetId="1" r:id="rId1"/>
  </sheets>
  <definedNames>
    <definedName name="_xlnm.Print_Titles" localSheetId="0">'1 кв. 2012 г.'!$4:$4</definedName>
    <definedName name="_xlnm.Print_Area" localSheetId="0">'1 кв. 2012 г.'!$A$1:$F$40</definedName>
  </definedNames>
  <calcPr fullCalcOnLoad="1"/>
</workbook>
</file>

<file path=xl/sharedStrings.xml><?xml version="1.0" encoding="utf-8"?>
<sst xmlns="http://schemas.openxmlformats.org/spreadsheetml/2006/main" count="104" uniqueCount="104">
  <si>
    <t>Субвенция на государственную регистрацию актов гражданского состояния</t>
  </si>
  <si>
    <t>Субвенции на обеспечение мер социальной поддержки для лиц, награжденных знаком "Почетный донор СССР", "Почетный донор России"</t>
  </si>
  <si>
    <t>Субвенция на осуществление первичного воинского учета на территориях, где отсутствуют военные комиссариаты</t>
  </si>
  <si>
    <t>Субвенция на предоставление гражданам субсидий на оплату жилого помещения и коммунальных услуг</t>
  </si>
  <si>
    <t>Субвенции на исполнение полномочий по расчету и предоставлению дотаций на выравнивание бюджетной обеспеченности бюджетам поселений за счет средств областного бюджета</t>
  </si>
  <si>
    <t>Прочие субвенции  бюджетам  муниципальных районов на организацию и осуществление деятельности по опеке и попечительству</t>
  </si>
  <si>
    <t xml:space="preserve">Прочие субвенции бюджетам муниципальных районов на исполнение государственных полномочий на оказание мер социальной поддержки по оплате жилищно-коммунальных услуг педагогическим работникам в соответствии с Законом Калужской области от 30.12.2004г №13-ОЗ </t>
  </si>
  <si>
    <t>Субвенции бюджетам муниципальных районов на оказание материальной помощи гражданам, находящимся в трудной жизненной ситуации, за счет денежных средств</t>
  </si>
  <si>
    <t>Субвенция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</si>
  <si>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Субвенции - всего</t>
  </si>
  <si>
    <t>ВСЕГО:</t>
  </si>
  <si>
    <t>Дотации - всего</t>
  </si>
  <si>
    <t>(рублей)</t>
  </si>
  <si>
    <t>Прочие субвенции  бюджетам  муниципальных районов на формирование и содержание областных архивных фондов</t>
  </si>
  <si>
    <t>Субвенции бюджетам муниципальных районов на выплаты ежемесячного пособия на ребенка и многодетным семьям, имеющим четырех и более детей</t>
  </si>
  <si>
    <t>Субвенции бюджетам  муниципальных районов на оплату  жилищно-коммунальных услуг отдельным категориям граждан</t>
  </si>
  <si>
    <t>Дотации бюджетам муниципальных районов на выравнивание уровня бюджетной обеспеченности</t>
  </si>
  <si>
    <t>Субвенция на реализацию мероприятий по проведению оздоровительной кампании детей, находящихся в трудной жизненной ситуации</t>
  </si>
  <si>
    <t xml:space="preserve">Субвенции на осуществление полномочий по составлению (изменению, дополнению) списков кандидатов в присяжные заседатели федеральных судов общей юрисдикции в Российской Федерации </t>
  </si>
  <si>
    <t>Наименование вида межбюджетных трансфертов</t>
  </si>
  <si>
    <t xml:space="preserve">Исполнено </t>
  </si>
  <si>
    <t>Целевая статья</t>
  </si>
  <si>
    <t>% исполнения</t>
  </si>
  <si>
    <t>Уточненный план</t>
  </si>
  <si>
    <t>0014000</t>
  </si>
  <si>
    <t>0013600</t>
  </si>
  <si>
    <t>0013800</t>
  </si>
  <si>
    <t>4320200</t>
  </si>
  <si>
    <t>6224700</t>
  </si>
  <si>
    <t>5052901</t>
  </si>
  <si>
    <t>5054605</t>
  </si>
  <si>
    <t>6224908</t>
  </si>
  <si>
    <t>6224909</t>
  </si>
  <si>
    <t>6224910</t>
  </si>
  <si>
    <t>6224911</t>
  </si>
  <si>
    <t>6224912</t>
  </si>
  <si>
    <t>6224913</t>
  </si>
  <si>
    <t>6224916</t>
  </si>
  <si>
    <t>6224919</t>
  </si>
  <si>
    <t>5228300</t>
  </si>
  <si>
    <t>5206300</t>
  </si>
  <si>
    <t>6224917</t>
  </si>
  <si>
    <t>6224918</t>
  </si>
  <si>
    <t>6220159</t>
  </si>
  <si>
    <t>6222200</t>
  </si>
  <si>
    <t>6223416</t>
  </si>
  <si>
    <t>6223417</t>
  </si>
  <si>
    <t>6223415</t>
  </si>
  <si>
    <t>801 20201001 05 0000 151</t>
  </si>
  <si>
    <t>003 20203007 05 0000 151</t>
  </si>
  <si>
    <t>003 20203001 05 0000 151</t>
  </si>
  <si>
    <t>003 20203003 05 0000 151</t>
  </si>
  <si>
    <t>003 20203004 05 0000 151</t>
  </si>
  <si>
    <t>003 20203015 05 0000 151</t>
  </si>
  <si>
    <t>003 20203022 05 0000 151</t>
  </si>
  <si>
    <t>003 20203024 05 0311 151</t>
  </si>
  <si>
    <t>003 20203024 05 0315 151</t>
  </si>
  <si>
    <t>804 20203024 05 0318 151</t>
  </si>
  <si>
    <t>003 20203024 05 0319 151</t>
  </si>
  <si>
    <t>003 20203024 05 0330 151</t>
  </si>
  <si>
    <t>804 20203024 05 0335 151</t>
  </si>
  <si>
    <t>003 20203024 05 0339 151</t>
  </si>
  <si>
    <t>003 20203024 05 0341 151</t>
  </si>
  <si>
    <t>003 20203024 05 0342 151</t>
  </si>
  <si>
    <t>003 20203024 05 0343 151</t>
  </si>
  <si>
    <t>003 20203024 05 0345 151</t>
  </si>
  <si>
    <t>003 20203024 05 0346 151</t>
  </si>
  <si>
    <t>804 20203027 05 0338 151</t>
  </si>
  <si>
    <t>804 20203029 05 0000 151</t>
  </si>
  <si>
    <t>003 20203033 05 0000 151</t>
  </si>
  <si>
    <t>Код доходов</t>
  </si>
  <si>
    <t>003 20203024 05 0302 151</t>
  </si>
  <si>
    <t>003 20203024 05 0314 151</t>
  </si>
  <si>
    <t>003 20203024 05 0334 151</t>
  </si>
  <si>
    <t>6220120</t>
  </si>
  <si>
    <t>804 20203021 05 0000 151</t>
  </si>
  <si>
    <t>5200900</t>
  </si>
  <si>
    <t>субвенции бюджетам муниципальных районов  на ежемесячное  денежное вознаграждение за классное руководство</t>
  </si>
  <si>
    <t>Прочие субвенции бюджетам муниципальных районов на социальное облсуживание граждан пожилого возраста и инвалидов в оказаниях разовых социальных услуг и срочной медицинской помощи, социальное и социально-медицинское обслуживание на дому, оказание социальны</t>
  </si>
  <si>
    <t>Прочие субвенции бюджетам муниципальных районов на оплату жилых помещений и коммунальных услуг, осуществление реализации мер, установленных законодательством Калужской области за счет седств областного бюджета, по социальной поддержке ветеранов труда, лиц</t>
  </si>
  <si>
    <t>Прочие субвенции бюджетам муниципальных районов на 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</si>
  <si>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репрессий, в части оплаты жилищно-коммунальных услуг реабилитированным лицам и лицам, признанных пострад</t>
  </si>
  <si>
    <t>Субвенции бюджетам муниципальных районов на осуществление ежемесячных денежных выплат работникам муниципальных образовательных учреждений, реализующих программы начального общего, основного общего, среднего (полного) общего образования в соотвествии с Зак</t>
  </si>
  <si>
    <t>Субвенция бюджетам муниципальных районов на выполнение передаваемых полномочий субъектов Российской Федерации в части исполнения государственных полномочий субъектов РФ на предоставление ежемесячной денежной выплаты реабилитированным лицам и лицам, призна</t>
  </si>
  <si>
    <t>Субвенции бюджетам муниципальных районов на предоставление ежемесячной денежной выплаты ветеранам труда и труженикам тыла в соответстсвиии с Законом Калужской области от 30.12.2004 № 12-ОЗ и ветеранам труда Калужской области в соответствии с Законом Калуж</t>
  </si>
  <si>
    <t>Субвенции бюджетам муниципальных районов на выполнение передаваемых полномочий субъектов Российской Федеарции в части исполнения государственных полномочий субъектов РФ по выплате пособий на погребение безработных в соотвествии с Федеральным законом от 12</t>
  </si>
  <si>
    <t xml:space="preserve">Субвенции бюджетам муниципальных районов на выполнение передаваемых полномоичй субъектов Российской Федерации в части оказания мер социальной поддержки по оплате жилищно-коммунальных услуг в соответствии с Законами Калужской области от 30.12.2004 №12-ОЗ, </t>
  </si>
  <si>
    <t>Субвенции бюджетам муниципальных районов на социальную поддержку детей-сирот, детей, оставшихся без попечения родителей, в части осуществления ежемесячных денежных выплат опекунам(попечителям) на содержание детей-сирот и детей, оставшихся без попечения ро</t>
  </si>
  <si>
    <t>Иные межбюджетные трансферты</t>
  </si>
  <si>
    <t>6220153</t>
  </si>
  <si>
    <t>003 20204999 05 0465 151</t>
  </si>
  <si>
    <t>Субсидии - всего</t>
  </si>
  <si>
    <t>5220800</t>
  </si>
  <si>
    <t>804 20202999 05 0263 151</t>
  </si>
  <si>
    <t>Прочие межбюджетные трансферты, передаваемые бюджетам муниципальных районов на стимулирование руководителей исполнительно-распорядительных  органов муниципальных образований области</t>
  </si>
  <si>
    <t>Прочие субсидии бюджетам муниципальных районов на реализацию долгосрочной целевой программы "Совершенствование организации питания, медицинского обеспечения и формирования здорового образа жизни в общеобразовательных учреждениях Калужской области на 2011-</t>
  </si>
  <si>
    <t>003 20204012 05 0000 151</t>
  </si>
  <si>
    <t>6220115</t>
  </si>
  <si>
    <t>Средства, передаваемые для компенсации дополнительных расходов, возникших в результате решений, принятых органами власти другого уровня</t>
  </si>
  <si>
    <t>0700400</t>
  </si>
  <si>
    <t>003 20204999 05 0461 151</t>
  </si>
  <si>
    <t>Прочие межбюджетные трансферты, передаваемые бюджетам муниципальных районов из резервных фондов исполнительных органов государственной власти</t>
  </si>
  <si>
    <t>Приложение № 4 к постановлению администрации МР "Жуковский район" "Об исполнении бюджета МО "Жуковский район" за 1 квартал 2012 года"</t>
  </si>
  <si>
    <t>Исполнение по межбюджетным трансфертам из областного бюджета бюджету муниципального образования "Жуковский район"                                                                за 1 квартал 2012 года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</si>
</sst>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;\-#,##0;#,##0"/>
    <numFmt numFmtId="165" formatCode="0.0"/>
    <numFmt numFmtId="166" formatCode="#,##0.0;\-#,##0.0;#,##0.0"/>
    <numFmt numFmtId="167" formatCode="#,##0.00;\-#,##0.00;#,##0.00"/>
  </numFmts>
  <fonts count="35">
    <font>
      <sz val="10"/>
      <name val="Arial Cyr"/>
      <family val="0"/>
    </font>
    <font>
      <b/>
      <sz val="10"/>
      <color indexed="63"/>
      <name val="Arial"/>
      <family val="0"/>
    </font>
    <font>
      <sz val="8"/>
      <color indexed="8"/>
      <name val="MS Sans Serif"/>
      <family val="2"/>
    </font>
    <font>
      <sz val="8"/>
      <color indexed="63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sz val="10"/>
      <color indexed="8"/>
      <name val="Arial"/>
      <family val="2"/>
    </font>
    <font>
      <sz val="8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63"/>
      <name val="Arial"/>
      <family val="0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indexed="8"/>
      <name val="Arial"/>
      <family val="2"/>
    </font>
    <font>
      <b/>
      <sz val="12"/>
      <name val="Arial Cyr"/>
      <family val="0"/>
    </font>
    <font>
      <b/>
      <sz val="8"/>
      <color indexed="63"/>
      <name val="MS Sans Serif"/>
      <family val="2"/>
    </font>
    <font>
      <b/>
      <sz val="8"/>
      <name val="Arial Cyr"/>
      <family val="0"/>
    </font>
    <font>
      <sz val="8"/>
      <color indexed="8"/>
      <name val="Arial"/>
      <family val="2"/>
    </font>
    <font>
      <b/>
      <sz val="11"/>
      <name val="Arial"/>
      <family val="2"/>
    </font>
    <font>
      <b/>
      <i/>
      <sz val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1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22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52" applyFont="1" applyBorder="1" applyAlignment="1">
      <alignment horizontal="left" vertical="justify" wrapText="1"/>
    </xf>
    <xf numFmtId="0" fontId="2" fillId="0" borderId="0" xfId="52" applyFont="1" applyAlignment="1">
      <alignment horizontal="left" vertical="top" wrapText="1"/>
    </xf>
    <xf numFmtId="0" fontId="2" fillId="0" borderId="0" xfId="52" applyFont="1" applyAlignment="1">
      <alignment horizontal="left" vertical="top"/>
    </xf>
    <xf numFmtId="0" fontId="3" fillId="0" borderId="0" xfId="52" applyFont="1" applyAlignment="1">
      <alignment horizontal="left" vertical="top"/>
    </xf>
    <xf numFmtId="0" fontId="4" fillId="0" borderId="10" xfId="0" applyFont="1" applyBorder="1" applyAlignment="1">
      <alignment horizontal="left" vertical="top"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67" fontId="5" fillId="0" borderId="10" xfId="0" applyNumberFormat="1" applyFont="1" applyBorder="1" applyAlignment="1">
      <alignment/>
    </xf>
    <xf numFmtId="167" fontId="5" fillId="0" borderId="10" xfId="0" applyNumberFormat="1" applyFont="1" applyBorder="1" applyAlignment="1">
      <alignment/>
    </xf>
    <xf numFmtId="0" fontId="8" fillId="0" borderId="10" xfId="52" applyFont="1" applyBorder="1" applyAlignment="1">
      <alignment horizontal="left" vertical="justify" wrapText="1"/>
    </xf>
    <xf numFmtId="0" fontId="5" fillId="0" borderId="0" xfId="0" applyFont="1" applyAlignment="1">
      <alignment horizontal="left"/>
    </xf>
    <xf numFmtId="167" fontId="1" fillId="0" borderId="10" xfId="52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0" fontId="4" fillId="0" borderId="10" xfId="0" applyNumberFormat="1" applyFont="1" applyBorder="1" applyAlignment="1">
      <alignment horizontal="left" vertical="top" wrapText="1"/>
    </xf>
    <xf numFmtId="0" fontId="28" fillId="0" borderId="0" xfId="52" applyFont="1" applyBorder="1" applyAlignment="1">
      <alignment horizontal="right"/>
    </xf>
    <xf numFmtId="0" fontId="5" fillId="0" borderId="10" xfId="0" applyFont="1" applyBorder="1" applyAlignment="1">
      <alignment horizontal="center" vertical="center"/>
    </xf>
    <xf numFmtId="0" fontId="1" fillId="0" borderId="11" xfId="52" applyFont="1" applyBorder="1" applyAlignment="1">
      <alignment horizontal="center" vertical="center" wrapText="1"/>
    </xf>
    <xf numFmtId="0" fontId="28" fillId="0" borderId="10" xfId="52" applyFont="1" applyBorder="1" applyAlignment="1">
      <alignment horizontal="center" vertical="justify" wrapText="1"/>
    </xf>
    <xf numFmtId="0" fontId="22" fillId="0" borderId="10" xfId="52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167" fontId="4" fillId="0" borderId="10" xfId="0" applyNumberFormat="1" applyFont="1" applyBorder="1" applyAlignment="1">
      <alignment/>
    </xf>
    <xf numFmtId="0" fontId="30" fillId="0" borderId="11" xfId="52" applyFont="1" applyBorder="1" applyAlignment="1">
      <alignment horizontal="center" vertical="center" wrapText="1"/>
    </xf>
    <xf numFmtId="49" fontId="31" fillId="0" borderId="11" xfId="0" applyNumberFormat="1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165" fontId="5" fillId="0" borderId="10" xfId="0" applyNumberFormat="1" applyFont="1" applyBorder="1" applyAlignment="1">
      <alignment horizontal="right"/>
    </xf>
    <xf numFmtId="165" fontId="4" fillId="0" borderId="10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0" fontId="33" fillId="0" borderId="10" xfId="0" applyFont="1" applyBorder="1" applyAlignment="1">
      <alignment horizontal="left" vertical="top" wrapText="1"/>
    </xf>
    <xf numFmtId="49" fontId="34" fillId="0" borderId="10" xfId="0" applyNumberFormat="1" applyFont="1" applyBorder="1" applyAlignment="1">
      <alignment horizontal="center"/>
    </xf>
    <xf numFmtId="2" fontId="7" fillId="0" borderId="10" xfId="0" applyNumberFormat="1" applyFont="1" applyBorder="1" applyAlignment="1">
      <alignment horizontal="center"/>
    </xf>
    <xf numFmtId="0" fontId="32" fillId="0" borderId="0" xfId="52" applyFont="1" applyBorder="1" applyAlignment="1">
      <alignment horizontal="center"/>
    </xf>
    <xf numFmtId="0" fontId="29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tabSelected="1" workbookViewId="0" topLeftCell="A1">
      <selection activeCell="A3" sqref="A3"/>
    </sheetView>
  </sheetViews>
  <sheetFormatPr defaultColWidth="9.00390625" defaultRowHeight="12.75"/>
  <cols>
    <col min="1" max="1" width="52.00390625" style="0" bestFit="1" customWidth="1"/>
    <col min="2" max="2" width="24.25390625" style="0" hidden="1" customWidth="1"/>
    <col min="3" max="3" width="15.125" style="0" customWidth="1"/>
    <col min="4" max="4" width="13.875" style="0" bestFit="1" customWidth="1"/>
    <col min="5" max="5" width="11.25390625" style="29" hidden="1" customWidth="1"/>
  </cols>
  <sheetData>
    <row r="1" spans="3:6" ht="61.5" customHeight="1">
      <c r="C1" s="38" t="s">
        <v>102</v>
      </c>
      <c r="D1" s="38"/>
      <c r="E1" s="38"/>
      <c r="F1" s="38"/>
    </row>
    <row r="2" spans="1:6" ht="57" customHeight="1">
      <c r="A2" s="37" t="s">
        <v>103</v>
      </c>
      <c r="B2" s="37"/>
      <c r="C2" s="37"/>
      <c r="D2" s="38"/>
      <c r="E2" s="38"/>
      <c r="F2" s="38"/>
    </row>
    <row r="3" spans="1:4" ht="14.25" customHeight="1">
      <c r="A3" s="15"/>
      <c r="B3" s="15"/>
      <c r="D3" s="36" t="s">
        <v>12</v>
      </c>
    </row>
    <row r="4" spans="1:6" ht="33.75">
      <c r="A4" s="16" t="s">
        <v>19</v>
      </c>
      <c r="B4" s="25" t="s">
        <v>70</v>
      </c>
      <c r="C4" s="17" t="s">
        <v>23</v>
      </c>
      <c r="D4" s="24" t="s">
        <v>20</v>
      </c>
      <c r="E4" s="25" t="s">
        <v>21</v>
      </c>
      <c r="F4" s="26" t="s">
        <v>22</v>
      </c>
    </row>
    <row r="5" spans="1:6" ht="12.75">
      <c r="A5" s="18">
        <v>1</v>
      </c>
      <c r="B5" s="18"/>
      <c r="C5" s="19">
        <v>3</v>
      </c>
      <c r="D5" s="22">
        <v>4</v>
      </c>
      <c r="E5" s="22">
        <v>5</v>
      </c>
      <c r="F5" s="22">
        <v>6</v>
      </c>
    </row>
    <row r="6" spans="1:6" s="11" customFormat="1" ht="12.75">
      <c r="A6" s="10" t="s">
        <v>11</v>
      </c>
      <c r="B6" s="10"/>
      <c r="C6" s="12">
        <f>SUM(C7:C7)</f>
        <v>28211870</v>
      </c>
      <c r="D6" s="12">
        <f>SUM(D7:D7)</f>
        <v>14803978</v>
      </c>
      <c r="E6" s="30"/>
      <c r="F6" s="27">
        <f aca="true" t="shared" si="0" ref="F6:F35">D6/C6*100</f>
        <v>52.474288304887274</v>
      </c>
    </row>
    <row r="7" spans="1:6" s="13" customFormat="1" ht="25.5">
      <c r="A7" s="5" t="s">
        <v>16</v>
      </c>
      <c r="B7" s="31" t="s">
        <v>48</v>
      </c>
      <c r="C7" s="23">
        <v>28211870</v>
      </c>
      <c r="D7" s="23">
        <f>1659082+2500000+1542896+4000000+5102000</f>
        <v>14803978</v>
      </c>
      <c r="E7" s="31" t="s">
        <v>74</v>
      </c>
      <c r="F7" s="28">
        <f t="shared" si="0"/>
        <v>52.474288304887274</v>
      </c>
    </row>
    <row r="8" spans="1:6" s="13" customFormat="1" ht="12.75">
      <c r="A8" s="20" t="s">
        <v>91</v>
      </c>
      <c r="B8" s="31"/>
      <c r="C8" s="8">
        <f>C9</f>
        <v>2577420</v>
      </c>
      <c r="D8" s="8">
        <f>D9</f>
        <v>679428</v>
      </c>
      <c r="E8" s="34"/>
      <c r="F8" s="28">
        <f t="shared" si="0"/>
        <v>26.360779384035197</v>
      </c>
    </row>
    <row r="9" spans="1:6" s="13" customFormat="1" ht="76.5">
      <c r="A9" s="14" t="s">
        <v>95</v>
      </c>
      <c r="B9" s="31" t="s">
        <v>93</v>
      </c>
      <c r="C9" s="23">
        <v>2577420</v>
      </c>
      <c r="D9" s="23">
        <f>208800+277840+192788</f>
        <v>679428</v>
      </c>
      <c r="E9" s="31" t="s">
        <v>92</v>
      </c>
      <c r="F9" s="28">
        <f t="shared" si="0"/>
        <v>26.360779384035197</v>
      </c>
    </row>
    <row r="10" spans="1:6" s="6" customFormat="1" ht="12.75">
      <c r="A10" s="20" t="s">
        <v>9</v>
      </c>
      <c r="B10" s="31"/>
      <c r="C10" s="8">
        <f>SUM(C11:C35)</f>
        <v>384681170</v>
      </c>
      <c r="D10" s="8">
        <f>SUM(D11:D35)</f>
        <v>106493006</v>
      </c>
      <c r="E10" s="32"/>
      <c r="F10" s="27">
        <f t="shared" si="0"/>
        <v>27.68344652793897</v>
      </c>
    </row>
    <row r="11" spans="1:6" s="6" customFormat="1" ht="51">
      <c r="A11" s="5" t="s">
        <v>18</v>
      </c>
      <c r="B11" s="31" t="s">
        <v>49</v>
      </c>
      <c r="C11" s="23">
        <v>28800</v>
      </c>
      <c r="D11" s="23"/>
      <c r="E11" s="31" t="s">
        <v>24</v>
      </c>
      <c r="F11" s="28">
        <f t="shared" si="0"/>
        <v>0</v>
      </c>
    </row>
    <row r="12" spans="1:6" ht="38.25">
      <c r="A12" s="5" t="s">
        <v>15</v>
      </c>
      <c r="B12" s="31" t="s">
        <v>50</v>
      </c>
      <c r="C12" s="23">
        <v>13642478</v>
      </c>
      <c r="D12" s="23">
        <f>2231743+2343303+2254754</f>
        <v>6829800</v>
      </c>
      <c r="E12" s="31" t="s">
        <v>30</v>
      </c>
      <c r="F12" s="28">
        <f t="shared" si="0"/>
        <v>50.06275252926924</v>
      </c>
    </row>
    <row r="13" spans="1:6" ht="25.5">
      <c r="A13" s="5" t="s">
        <v>0</v>
      </c>
      <c r="B13" s="31" t="s">
        <v>51</v>
      </c>
      <c r="C13" s="23">
        <v>1432136</v>
      </c>
      <c r="D13" s="23">
        <f>343970+363000</f>
        <v>706970</v>
      </c>
      <c r="E13" s="31" t="s">
        <v>26</v>
      </c>
      <c r="F13" s="28">
        <f t="shared" si="0"/>
        <v>49.364725137836075</v>
      </c>
    </row>
    <row r="14" spans="1:6" ht="38.25">
      <c r="A14" s="5" t="s">
        <v>1</v>
      </c>
      <c r="B14" s="31" t="s">
        <v>52</v>
      </c>
      <c r="C14" s="23">
        <v>1187310</v>
      </c>
      <c r="D14" s="23">
        <f>91323+91323+86013</f>
        <v>268659</v>
      </c>
      <c r="E14" s="31" t="s">
        <v>29</v>
      </c>
      <c r="F14" s="28">
        <f t="shared" si="0"/>
        <v>22.627536195264927</v>
      </c>
    </row>
    <row r="15" spans="1:6" ht="30" customHeight="1">
      <c r="A15" s="5" t="s">
        <v>2</v>
      </c>
      <c r="B15" s="31" t="s">
        <v>53</v>
      </c>
      <c r="C15" s="23">
        <v>1982780</v>
      </c>
      <c r="D15" s="23">
        <v>991390</v>
      </c>
      <c r="E15" s="31" t="s">
        <v>25</v>
      </c>
      <c r="F15" s="28">
        <f t="shared" si="0"/>
        <v>50</v>
      </c>
    </row>
    <row r="16" spans="1:6" ht="38.25">
      <c r="A16" s="5" t="s">
        <v>77</v>
      </c>
      <c r="B16" s="31" t="s">
        <v>75</v>
      </c>
      <c r="C16" s="23">
        <v>2383693</v>
      </c>
      <c r="D16" s="23">
        <f>201682+228110+228110</f>
        <v>657902</v>
      </c>
      <c r="E16" s="31" t="s">
        <v>76</v>
      </c>
      <c r="F16" s="28">
        <f t="shared" si="0"/>
        <v>27.600114612074627</v>
      </c>
    </row>
    <row r="17" spans="1:6" ht="25.5">
      <c r="A17" s="5" t="s">
        <v>3</v>
      </c>
      <c r="B17" s="31" t="s">
        <v>54</v>
      </c>
      <c r="C17" s="23">
        <v>5662725</v>
      </c>
      <c r="D17" s="23">
        <f>562885+492885+380000</f>
        <v>1435770</v>
      </c>
      <c r="E17" s="31" t="s">
        <v>34</v>
      </c>
      <c r="F17" s="28">
        <f t="shared" si="0"/>
        <v>25.3547541157305</v>
      </c>
    </row>
    <row r="18" spans="1:6" ht="76.5">
      <c r="A18" s="14" t="s">
        <v>78</v>
      </c>
      <c r="B18" s="31" t="s">
        <v>71</v>
      </c>
      <c r="C18" s="23">
        <v>9226685</v>
      </c>
      <c r="D18" s="23">
        <f>615112+622180+1110350</f>
        <v>2347642</v>
      </c>
      <c r="E18" s="31" t="s">
        <v>28</v>
      </c>
      <c r="F18" s="28">
        <f t="shared" si="0"/>
        <v>25.444046263636398</v>
      </c>
    </row>
    <row r="19" spans="1:6" ht="76.5">
      <c r="A19" s="14" t="s">
        <v>79</v>
      </c>
      <c r="B19" s="31" t="s">
        <v>55</v>
      </c>
      <c r="C19" s="23">
        <v>6903764</v>
      </c>
      <c r="D19" s="23">
        <f>610000+610000+440000</f>
        <v>1660000</v>
      </c>
      <c r="E19" s="31" t="s">
        <v>42</v>
      </c>
      <c r="F19" s="28">
        <f t="shared" si="0"/>
        <v>24.044854372194646</v>
      </c>
    </row>
    <row r="20" spans="1:6" ht="28.5" customHeight="1">
      <c r="A20" s="5" t="s">
        <v>13</v>
      </c>
      <c r="B20" s="31" t="s">
        <v>72</v>
      </c>
      <c r="C20" s="23">
        <v>463189</v>
      </c>
      <c r="D20" s="23">
        <f>50000+60000+20000</f>
        <v>130000</v>
      </c>
      <c r="E20" s="31" t="s">
        <v>44</v>
      </c>
      <c r="F20" s="28">
        <f t="shared" si="0"/>
        <v>28.066296911196076</v>
      </c>
    </row>
    <row r="21" spans="1:6" ht="51">
      <c r="A21" s="5" t="s">
        <v>4</v>
      </c>
      <c r="B21" s="31" t="s">
        <v>56</v>
      </c>
      <c r="C21" s="23">
        <v>47728473</v>
      </c>
      <c r="D21" s="23">
        <f>2839226+2000000+3115519+637000+3340373+805000</f>
        <v>12737118</v>
      </c>
      <c r="E21" s="31" t="s">
        <v>43</v>
      </c>
      <c r="F21" s="28">
        <f t="shared" si="0"/>
        <v>26.68662372667988</v>
      </c>
    </row>
    <row r="22" spans="1:6" ht="78" customHeight="1">
      <c r="A22" s="14" t="s">
        <v>80</v>
      </c>
      <c r="B22" s="31" t="s">
        <v>57</v>
      </c>
      <c r="C22" s="23">
        <v>178409895</v>
      </c>
      <c r="D22" s="23">
        <f>3350000+950000+7700000+3350000+950000+8500000+3350000+1150000+9000000</f>
        <v>38300000</v>
      </c>
      <c r="E22" s="31" t="s">
        <v>45</v>
      </c>
      <c r="F22" s="28">
        <f t="shared" si="0"/>
        <v>21.467419169771944</v>
      </c>
    </row>
    <row r="23" spans="1:6" ht="38.25">
      <c r="A23" s="5" t="s">
        <v>5</v>
      </c>
      <c r="B23" s="31" t="s">
        <v>58</v>
      </c>
      <c r="C23" s="23">
        <v>1588704</v>
      </c>
      <c r="D23" s="23">
        <f>123005+143090+146340</f>
        <v>412435</v>
      </c>
      <c r="E23" s="31" t="s">
        <v>40</v>
      </c>
      <c r="F23" s="28">
        <f t="shared" si="0"/>
        <v>25.96046840695309</v>
      </c>
    </row>
    <row r="24" spans="1:6" ht="76.5">
      <c r="A24" s="5" t="s">
        <v>6</v>
      </c>
      <c r="B24" s="31" t="s">
        <v>59</v>
      </c>
      <c r="C24" s="23">
        <v>14195175</v>
      </c>
      <c r="D24" s="23">
        <f>2838160+2690815+3068970</f>
        <v>8597945</v>
      </c>
      <c r="E24" s="31" t="s">
        <v>38</v>
      </c>
      <c r="F24" s="28">
        <f t="shared" si="0"/>
        <v>60.569489280688686</v>
      </c>
    </row>
    <row r="25" spans="1:6" ht="76.5">
      <c r="A25" s="14" t="s">
        <v>81</v>
      </c>
      <c r="B25" s="31" t="s">
        <v>73</v>
      </c>
      <c r="C25" s="23">
        <v>597358</v>
      </c>
      <c r="D25" s="23">
        <f>164513+84513+141250</f>
        <v>390276</v>
      </c>
      <c r="E25" s="31" t="s">
        <v>32</v>
      </c>
      <c r="F25" s="28">
        <f t="shared" si="0"/>
        <v>65.33368599734163</v>
      </c>
    </row>
    <row r="26" spans="1:6" ht="76.5">
      <c r="A26" s="14" t="s">
        <v>82</v>
      </c>
      <c r="B26" s="31" t="s">
        <v>60</v>
      </c>
      <c r="C26" s="23">
        <v>763230</v>
      </c>
      <c r="D26" s="23">
        <f>70389+68308+69006</f>
        <v>207703</v>
      </c>
      <c r="E26" s="31" t="s">
        <v>46</v>
      </c>
      <c r="F26" s="28">
        <f t="shared" si="0"/>
        <v>27.21368394848211</v>
      </c>
    </row>
    <row r="27" spans="1:6" ht="76.5">
      <c r="A27" s="14" t="s">
        <v>83</v>
      </c>
      <c r="B27" s="31" t="s">
        <v>61</v>
      </c>
      <c r="C27" s="23">
        <v>522799</v>
      </c>
      <c r="D27" s="23">
        <f>44594+44594+44594</f>
        <v>133782</v>
      </c>
      <c r="E27" s="31" t="s">
        <v>36</v>
      </c>
      <c r="F27" s="28">
        <f t="shared" si="0"/>
        <v>25.5895669272512</v>
      </c>
    </row>
    <row r="28" spans="1:6" ht="76.5">
      <c r="A28" s="14" t="s">
        <v>84</v>
      </c>
      <c r="B28" s="31" t="s">
        <v>62</v>
      </c>
      <c r="C28" s="23">
        <v>15324115</v>
      </c>
      <c r="D28" s="23">
        <f>1316665.74+1311677.26+1322842</f>
        <v>3951185</v>
      </c>
      <c r="E28" s="31" t="s">
        <v>35</v>
      </c>
      <c r="F28" s="28">
        <f t="shared" si="0"/>
        <v>25.784099114369734</v>
      </c>
    </row>
    <row r="29" spans="1:6" ht="38.25">
      <c r="A29" s="5" t="s">
        <v>14</v>
      </c>
      <c r="B29" s="31" t="s">
        <v>63</v>
      </c>
      <c r="C29" s="23">
        <v>31284199</v>
      </c>
      <c r="D29" s="23">
        <f>3181065+3018015+2454231</f>
        <v>8653311</v>
      </c>
      <c r="E29" s="31" t="s">
        <v>37</v>
      </c>
      <c r="F29" s="28">
        <f t="shared" si="0"/>
        <v>27.660324625859843</v>
      </c>
    </row>
    <row r="30" spans="1:6" ht="51">
      <c r="A30" s="5" t="s">
        <v>7</v>
      </c>
      <c r="B30" s="31" t="s">
        <v>64</v>
      </c>
      <c r="C30" s="23">
        <v>410079</v>
      </c>
      <c r="D30" s="23">
        <f>35000+30000+38000</f>
        <v>103000</v>
      </c>
      <c r="E30" s="31" t="s">
        <v>41</v>
      </c>
      <c r="F30" s="28">
        <f t="shared" si="0"/>
        <v>25.117111580939284</v>
      </c>
    </row>
    <row r="31" spans="1:6" ht="76.5">
      <c r="A31" s="14" t="s">
        <v>85</v>
      </c>
      <c r="B31" s="31" t="s">
        <v>65</v>
      </c>
      <c r="C31" s="23">
        <v>9930318</v>
      </c>
      <c r="D31" s="23">
        <f>754519+723414+712395</f>
        <v>2190328</v>
      </c>
      <c r="E31" s="31" t="s">
        <v>33</v>
      </c>
      <c r="F31" s="28">
        <f t="shared" si="0"/>
        <v>22.056977430128622</v>
      </c>
    </row>
    <row r="32" spans="1:6" ht="76.5">
      <c r="A32" s="14" t="s">
        <v>86</v>
      </c>
      <c r="B32" s="31" t="s">
        <v>66</v>
      </c>
      <c r="C32" s="23">
        <v>13900903</v>
      </c>
      <c r="D32" s="23">
        <f>3067853+2962096+3197194</f>
        <v>9227143</v>
      </c>
      <c r="E32" s="31" t="s">
        <v>31</v>
      </c>
      <c r="F32" s="28">
        <f t="shared" si="0"/>
        <v>66.37801155795418</v>
      </c>
    </row>
    <row r="33" spans="1:6" s="7" customFormat="1" ht="76.5">
      <c r="A33" s="14" t="s">
        <v>87</v>
      </c>
      <c r="B33" s="31" t="s">
        <v>67</v>
      </c>
      <c r="C33" s="23">
        <v>23057939</v>
      </c>
      <c r="D33" s="23">
        <f>1919164+2321890+2319593</f>
        <v>6560647</v>
      </c>
      <c r="E33" s="31" t="s">
        <v>39</v>
      </c>
      <c r="F33" s="28">
        <f t="shared" si="0"/>
        <v>28.452876902831605</v>
      </c>
    </row>
    <row r="34" spans="1:6" ht="63.75">
      <c r="A34" s="5" t="s">
        <v>8</v>
      </c>
      <c r="B34" s="31" t="s">
        <v>68</v>
      </c>
      <c r="C34" s="23">
        <v>3449006</v>
      </c>
      <c r="D34" s="23"/>
      <c r="E34" s="31" t="s">
        <v>47</v>
      </c>
      <c r="F34" s="28">
        <f t="shared" si="0"/>
        <v>0</v>
      </c>
    </row>
    <row r="35" spans="1:6" ht="38.25">
      <c r="A35" s="5" t="s">
        <v>17</v>
      </c>
      <c r="B35" s="31" t="s">
        <v>69</v>
      </c>
      <c r="C35" s="23">
        <v>605417</v>
      </c>
      <c r="D35" s="23"/>
      <c r="E35" s="31" t="s">
        <v>27</v>
      </c>
      <c r="F35" s="28">
        <f t="shared" si="0"/>
        <v>0</v>
      </c>
    </row>
    <row r="36" spans="1:6" ht="15">
      <c r="A36" s="33" t="s">
        <v>88</v>
      </c>
      <c r="B36" s="31"/>
      <c r="C36" s="8">
        <f>SUM(C37:C39)</f>
        <v>1055942.46</v>
      </c>
      <c r="D36" s="8">
        <f>SUM(D37:D39)</f>
        <v>785942.46</v>
      </c>
      <c r="E36" s="31"/>
      <c r="F36" s="27"/>
    </row>
    <row r="37" spans="1:6" ht="38.25" customHeight="1">
      <c r="A37" s="5" t="s">
        <v>98</v>
      </c>
      <c r="B37" s="31" t="s">
        <v>96</v>
      </c>
      <c r="C37" s="23">
        <v>703862.46</v>
      </c>
      <c r="D37" s="23">
        <v>703862.46</v>
      </c>
      <c r="E37" s="31" t="s">
        <v>97</v>
      </c>
      <c r="F37" s="28">
        <f>D37/C37*100</f>
        <v>100</v>
      </c>
    </row>
    <row r="38" spans="1:6" ht="39" customHeight="1">
      <c r="A38" s="5" t="s">
        <v>101</v>
      </c>
      <c r="B38" s="35" t="s">
        <v>100</v>
      </c>
      <c r="C38" s="23">
        <v>30000</v>
      </c>
      <c r="D38" s="23">
        <v>30000</v>
      </c>
      <c r="E38" s="31" t="s">
        <v>99</v>
      </c>
      <c r="F38" s="28">
        <f>D38/C38*100</f>
        <v>100</v>
      </c>
    </row>
    <row r="39" spans="1:6" ht="51">
      <c r="A39" s="5" t="s">
        <v>94</v>
      </c>
      <c r="B39" s="31" t="s">
        <v>90</v>
      </c>
      <c r="C39" s="23">
        <v>322080</v>
      </c>
      <c r="D39" s="23">
        <f>26040+26040</f>
        <v>52080</v>
      </c>
      <c r="E39" s="31" t="s">
        <v>89</v>
      </c>
      <c r="F39" s="28">
        <f>D39/C39*100</f>
        <v>16.1698956780924</v>
      </c>
    </row>
    <row r="40" spans="1:6" s="6" customFormat="1" ht="12.75">
      <c r="A40" s="21" t="s">
        <v>10</v>
      </c>
      <c r="B40" s="21"/>
      <c r="C40" s="9">
        <f>C6+C8+C10+C36</f>
        <v>416526402.46</v>
      </c>
      <c r="D40" s="9">
        <f>D6+D8+D10+D36</f>
        <v>122762354.46</v>
      </c>
      <c r="E40" s="32"/>
      <c r="F40" s="27">
        <f>D40/C40*100</f>
        <v>29.472886648953583</v>
      </c>
    </row>
    <row r="42" spans="1:2" ht="12.75">
      <c r="A42" s="1"/>
      <c r="B42" s="1"/>
    </row>
    <row r="43" spans="1:2" ht="15" customHeight="1">
      <c r="A43" s="2"/>
      <c r="B43" s="2"/>
    </row>
    <row r="44" spans="1:2" ht="15" customHeight="1">
      <c r="A44" s="3"/>
      <c r="B44" s="3"/>
    </row>
    <row r="45" spans="1:2" ht="15" customHeight="1">
      <c r="A45" s="3"/>
      <c r="B45" s="3"/>
    </row>
    <row r="46" spans="1:2" ht="15" customHeight="1">
      <c r="A46" s="4"/>
      <c r="B46" s="4"/>
    </row>
  </sheetData>
  <sheetProtection/>
  <mergeCells count="2">
    <mergeCell ref="A2:F2"/>
    <mergeCell ref="C1:F1"/>
  </mergeCells>
  <printOptions/>
  <pageMargins left="0.8661417322834646" right="0" top="0" bottom="0" header="0" footer="0"/>
  <pageSetup fitToHeight="2" fitToWidth="2"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финансовК.О.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2012-04-19T11:22:40Z</cp:lastPrinted>
  <dcterms:created xsi:type="dcterms:W3CDTF">2011-01-21T11:59:07Z</dcterms:created>
  <dcterms:modified xsi:type="dcterms:W3CDTF">2012-04-19T11:22:43Z</dcterms:modified>
  <cp:category/>
  <cp:version/>
  <cp:contentType/>
  <cp:contentStatus/>
</cp:coreProperties>
</file>