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76" windowWidth="15225" windowHeight="10830" tabRatio="229" activeTab="0"/>
  </bookViews>
  <sheets>
    <sheet name="1 кв." sheetId="1" r:id="rId1"/>
  </sheets>
  <definedNames>
    <definedName name="_xlnm.Print_Titles" localSheetId="0">'1 кв.'!$4:$4</definedName>
  </definedNames>
  <calcPr fullCalcOnLoad="1"/>
</workbook>
</file>

<file path=xl/sharedStrings.xml><?xml version="1.0" encoding="utf-8"?>
<sst xmlns="http://schemas.openxmlformats.org/spreadsheetml/2006/main" count="55" uniqueCount="31">
  <si>
    <t>Наименование поселений</t>
  </si>
  <si>
    <t>ИТОГО:</t>
  </si>
  <si>
    <t xml:space="preserve">Исполнено </t>
  </si>
  <si>
    <t xml:space="preserve">Городское поселение город Кременки </t>
  </si>
  <si>
    <t xml:space="preserve">Городское поселение город Белоусово </t>
  </si>
  <si>
    <t>Сельское поселение село Восход</t>
  </si>
  <si>
    <t>Сельское поселение село Истье</t>
  </si>
  <si>
    <t xml:space="preserve">Сельское поселение село Высокиничи </t>
  </si>
  <si>
    <t xml:space="preserve">Сельское поселение деревня Корсаково </t>
  </si>
  <si>
    <t xml:space="preserve">Сельское поселение село Совхоз "Победа" </t>
  </si>
  <si>
    <t>Сельское поселение деревня Верховье</t>
  </si>
  <si>
    <t xml:space="preserve">Сельское поселение село Тарутино </t>
  </si>
  <si>
    <t xml:space="preserve">Сельское поселение село Троицкое </t>
  </si>
  <si>
    <t>Сельское поселение деревня Тростье</t>
  </si>
  <si>
    <t xml:space="preserve">Сельское поселение село Трубино </t>
  </si>
  <si>
    <t>Сельское поселение село Совхоз "Чаусово"</t>
  </si>
  <si>
    <t xml:space="preserve">Сельское поселение деревня Чубарово </t>
  </si>
  <si>
    <t xml:space="preserve">% испол-нения </t>
  </si>
  <si>
    <t>ВСЕГО:</t>
  </si>
  <si>
    <t>МО "Город Кременки"</t>
  </si>
  <si>
    <t>МО "Город Белоусово"</t>
  </si>
  <si>
    <t>МО Город Жуков</t>
  </si>
  <si>
    <t>Субвенция на осуществление полномочий по первичному воинскому учету на территориях, где отсутствуют военные комиссариаты на 2012 год (ЦС 0013600)</t>
  </si>
  <si>
    <t>Средства, передаваемые для компенсации дополнительных расходов возникших в результате решений принятых органами власти другого уровня, за счет средств местного бюджета (ЦС 5201501)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</si>
  <si>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(ЦС 6220115)</t>
  </si>
  <si>
    <t>(рублей)</t>
  </si>
  <si>
    <t>Долгосрочная целевая программа "Чистая вода в Калужской области" на 2011-2017 годы                  (ЦС 5220300)</t>
  </si>
  <si>
    <t>Районный фонд финансовой поддержки поселений Жуковского района на 2012 год                (ЦС 6220159)</t>
  </si>
  <si>
    <t>Исполнение межбюджетных трансфертов бюджетам поселений Жуковского района за 1 квартал 2012 года</t>
  </si>
  <si>
    <t>Уточненный план</t>
  </si>
  <si>
    <t>Приложение № 6 к постановлению администрации МР "Жуковский район" "Об исполнении бюджета МО "Жуковский район" за 1 квартал 2012 года"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</si>
</sst>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.0"/>
    <numFmt numFmtId="170" formatCode="#,##0.000"/>
    <numFmt numFmtId="171" formatCode="#,##0.0000"/>
    <numFmt numFmtId="172" formatCode="#,##0.00000"/>
  </numFmts>
  <fonts count="13">
    <font>
      <sz val="10"/>
      <name val="Arial Cyr"/>
      <family val="0"/>
    </font>
    <font>
      <b/>
      <sz val="12"/>
      <name val="Arial Cyr"/>
      <family val="0"/>
    </font>
    <font>
      <sz val="12"/>
      <name val="Courie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3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169" fontId="9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horizontal="right" wrapText="1"/>
    </xf>
    <xf numFmtId="169" fontId="8" fillId="0" borderId="1" xfId="0" applyNumberFormat="1" applyFont="1" applyBorder="1" applyAlignment="1">
      <alignment/>
    </xf>
    <xf numFmtId="4" fontId="8" fillId="0" borderId="1" xfId="17" applyNumberFormat="1" applyFont="1" applyFill="1" applyBorder="1" applyAlignment="1" applyProtection="1">
      <alignment horizontal="right"/>
      <protection/>
    </xf>
    <xf numFmtId="0" fontId="5" fillId="0" borderId="1" xfId="0" applyFont="1" applyBorder="1" applyAlignment="1">
      <alignment/>
    </xf>
    <xf numFmtId="4" fontId="11" fillId="0" borderId="1" xfId="17" applyNumberFormat="1" applyFont="1" applyFill="1" applyBorder="1" applyAlignment="1" applyProtection="1">
      <alignment horizontal="right"/>
      <protection/>
    </xf>
    <xf numFmtId="169" fontId="1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169" fontId="4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69" fontId="3" fillId="0" borderId="1" xfId="0" applyNumberFormat="1" applyFont="1" applyBorder="1" applyAlignment="1">
      <alignment/>
    </xf>
    <xf numFmtId="169" fontId="10" fillId="0" borderId="1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MUNIC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A5" sqref="A5:D5"/>
    </sheetView>
  </sheetViews>
  <sheetFormatPr defaultColWidth="9.00390625" defaultRowHeight="12.75"/>
  <cols>
    <col min="1" max="1" width="53.875" style="0" customWidth="1"/>
    <col min="2" max="2" width="18.00390625" style="0" customWidth="1"/>
    <col min="3" max="3" width="16.00390625" style="0" customWidth="1"/>
    <col min="4" max="4" width="12.75390625" style="0" customWidth="1"/>
  </cols>
  <sheetData>
    <row r="1" spans="2:4" ht="55.5" customHeight="1">
      <c r="B1" s="26" t="s">
        <v>30</v>
      </c>
      <c r="C1" s="26"/>
      <c r="D1" s="26"/>
    </row>
    <row r="2" spans="1:4" ht="34.5" customHeight="1">
      <c r="A2" s="32" t="s">
        <v>28</v>
      </c>
      <c r="B2" s="32"/>
      <c r="C2" s="32"/>
      <c r="D2" s="32"/>
    </row>
    <row r="3" spans="1:4" ht="15.75">
      <c r="A3" s="16"/>
      <c r="B3" s="16"/>
      <c r="C3" s="17" t="s">
        <v>25</v>
      </c>
      <c r="D3" s="16"/>
    </row>
    <row r="4" spans="1:4" ht="53.25" customHeight="1">
      <c r="A4" s="18" t="s">
        <v>0</v>
      </c>
      <c r="B4" s="19" t="s">
        <v>29</v>
      </c>
      <c r="C4" s="19" t="s">
        <v>2</v>
      </c>
      <c r="D4" s="19" t="s">
        <v>17</v>
      </c>
    </row>
    <row r="5" spans="1:4" ht="39" customHeight="1">
      <c r="A5" s="27" t="s">
        <v>27</v>
      </c>
      <c r="B5" s="27"/>
      <c r="C5" s="28"/>
      <c r="D5" s="28"/>
    </row>
    <row r="6" spans="1:4" ht="16.5">
      <c r="A6" s="3" t="s">
        <v>3</v>
      </c>
      <c r="B6" s="5">
        <v>15937350</v>
      </c>
      <c r="C6" s="7">
        <f>948068+593666+1026780+1166024</f>
        <v>3734538</v>
      </c>
      <c r="D6" s="8">
        <f aca="true" t="shared" si="0" ref="D6:D20">ROUND(C6/B6*100,1)</f>
        <v>23.4</v>
      </c>
    </row>
    <row r="7" spans="1:4" ht="16.5">
      <c r="A7" s="3" t="s">
        <v>4</v>
      </c>
      <c r="B7" s="6">
        <v>9500946</v>
      </c>
      <c r="C7" s="7">
        <f>565183+353910+612108+695117</f>
        <v>2226318</v>
      </c>
      <c r="D7" s="8">
        <f t="shared" si="0"/>
        <v>23.4</v>
      </c>
    </row>
    <row r="8" spans="1:4" ht="16.5">
      <c r="A8" s="3" t="s">
        <v>5</v>
      </c>
      <c r="B8" s="5">
        <v>2410134</v>
      </c>
      <c r="C8" s="9">
        <f>143372+89777+155275+176333</f>
        <v>564757</v>
      </c>
      <c r="D8" s="8">
        <f t="shared" si="0"/>
        <v>23.4</v>
      </c>
    </row>
    <row r="9" spans="1:4" ht="16.5">
      <c r="A9" s="3" t="s">
        <v>6</v>
      </c>
      <c r="B9" s="5">
        <v>387821</v>
      </c>
      <c r="C9" s="9">
        <f>23070+14446+24986</f>
        <v>62502</v>
      </c>
      <c r="D9" s="8">
        <f t="shared" si="0"/>
        <v>16.1</v>
      </c>
    </row>
    <row r="10" spans="1:4" ht="16.5">
      <c r="A10" s="3" t="s">
        <v>7</v>
      </c>
      <c r="B10" s="5">
        <v>7243237</v>
      </c>
      <c r="C10" s="9">
        <f>430878+269810+466653+765422</f>
        <v>1932763</v>
      </c>
      <c r="D10" s="8">
        <f t="shared" si="0"/>
        <v>26.7</v>
      </c>
    </row>
    <row r="11" spans="1:4" ht="16.5">
      <c r="A11" s="3" t="s">
        <v>8</v>
      </c>
      <c r="B11" s="5">
        <v>398181</v>
      </c>
      <c r="C11" s="9">
        <f>23687+14832+25653</f>
        <v>64172</v>
      </c>
      <c r="D11" s="8">
        <f t="shared" si="0"/>
        <v>16.1</v>
      </c>
    </row>
    <row r="12" spans="1:4" ht="16.5">
      <c r="A12" s="3" t="s">
        <v>9</v>
      </c>
      <c r="B12" s="5">
        <v>1810038</v>
      </c>
      <c r="C12" s="9">
        <f>107674+67424+116613+450000</f>
        <v>741711</v>
      </c>
      <c r="D12" s="8">
        <f t="shared" si="0"/>
        <v>41</v>
      </c>
    </row>
    <row r="13" spans="1:4" ht="16.5">
      <c r="A13" s="3" t="s">
        <v>10</v>
      </c>
      <c r="B13" s="5">
        <v>2453371</v>
      </c>
      <c r="C13" s="9">
        <f>145944+91388+158061+179496</f>
        <v>574889</v>
      </c>
      <c r="D13" s="8">
        <f t="shared" si="0"/>
        <v>23.4</v>
      </c>
    </row>
    <row r="14" spans="1:4" ht="16.5">
      <c r="A14" s="3" t="s">
        <v>11</v>
      </c>
      <c r="B14" s="5">
        <v>1500566</v>
      </c>
      <c r="C14" s="9">
        <f>89264+161052+160000+200000</f>
        <v>610316</v>
      </c>
      <c r="D14" s="8">
        <f t="shared" si="0"/>
        <v>40.7</v>
      </c>
    </row>
    <row r="15" spans="1:4" ht="16.5">
      <c r="A15" s="3" t="s">
        <v>12</v>
      </c>
      <c r="B15" s="5">
        <v>688495</v>
      </c>
      <c r="C15" s="9">
        <f>40956+25646+44356</f>
        <v>110958</v>
      </c>
      <c r="D15" s="8">
        <f t="shared" si="0"/>
        <v>16.1</v>
      </c>
    </row>
    <row r="16" spans="1:4" ht="16.5">
      <c r="A16" s="3" t="s">
        <v>13</v>
      </c>
      <c r="B16" s="5">
        <v>1421226</v>
      </c>
      <c r="C16" s="9">
        <f>84544+52940+91563</f>
        <v>229047</v>
      </c>
      <c r="D16" s="8">
        <f t="shared" si="0"/>
        <v>16.1</v>
      </c>
    </row>
    <row r="17" spans="1:4" ht="16.5">
      <c r="A17" s="3" t="s">
        <v>14</v>
      </c>
      <c r="B17" s="5">
        <v>1672570</v>
      </c>
      <c r="C17" s="9">
        <f>99496+179265+85000+200000</f>
        <v>563761</v>
      </c>
      <c r="D17" s="8">
        <f t="shared" si="0"/>
        <v>33.7</v>
      </c>
    </row>
    <row r="18" spans="1:4" ht="16.5">
      <c r="A18" s="3" t="s">
        <v>15</v>
      </c>
      <c r="B18" s="5">
        <v>1981617</v>
      </c>
      <c r="C18" s="9">
        <f>117880+73815+127667+144981</f>
        <v>464343</v>
      </c>
      <c r="D18" s="8">
        <f t="shared" si="0"/>
        <v>23.4</v>
      </c>
    </row>
    <row r="19" spans="1:4" ht="16.5">
      <c r="A19" s="3" t="s">
        <v>16</v>
      </c>
      <c r="B19" s="5">
        <v>322921</v>
      </c>
      <c r="C19" s="9">
        <f>19210+12029+20804</f>
        <v>52043</v>
      </c>
      <c r="D19" s="8">
        <f t="shared" si="0"/>
        <v>16.1</v>
      </c>
    </row>
    <row r="20" spans="1:4" s="2" customFormat="1" ht="15">
      <c r="A20" s="20" t="s">
        <v>1</v>
      </c>
      <c r="B20" s="21">
        <f>SUM(B6:B19)</f>
        <v>47728473</v>
      </c>
      <c r="C20" s="21">
        <f>SUM(C6:C19)</f>
        <v>11932118</v>
      </c>
      <c r="D20" s="22">
        <f t="shared" si="0"/>
        <v>25</v>
      </c>
    </row>
    <row r="21" spans="1:4" ht="42" customHeight="1">
      <c r="A21" s="27" t="s">
        <v>22</v>
      </c>
      <c r="B21" s="27"/>
      <c r="C21" s="28"/>
      <c r="D21" s="28"/>
    </row>
    <row r="22" spans="1:4" ht="16.5">
      <c r="A22" s="3" t="s">
        <v>3</v>
      </c>
      <c r="B22" s="12">
        <v>618330</v>
      </c>
      <c r="C22" s="10">
        <v>309165</v>
      </c>
      <c r="D22" s="11">
        <f aca="true" t="shared" si="1" ref="D22:D36">ROUND(C22/B22*100,1)</f>
        <v>50</v>
      </c>
    </row>
    <row r="23" spans="1:4" ht="16.5">
      <c r="A23" s="3" t="s">
        <v>4</v>
      </c>
      <c r="B23" s="12">
        <v>412220</v>
      </c>
      <c r="C23" s="10">
        <v>206110</v>
      </c>
      <c r="D23" s="11">
        <f t="shared" si="1"/>
        <v>50</v>
      </c>
    </row>
    <row r="24" spans="1:4" ht="16.5">
      <c r="A24" s="3" t="s">
        <v>5</v>
      </c>
      <c r="B24" s="12">
        <v>82444</v>
      </c>
      <c r="C24" s="10">
        <v>41222</v>
      </c>
      <c r="D24" s="11">
        <f t="shared" si="1"/>
        <v>50</v>
      </c>
    </row>
    <row r="25" spans="1:4" ht="16.5">
      <c r="A25" s="4" t="s">
        <v>6</v>
      </c>
      <c r="B25" s="12">
        <v>80383</v>
      </c>
      <c r="C25" s="10">
        <v>40192</v>
      </c>
      <c r="D25" s="11">
        <f t="shared" si="1"/>
        <v>50</v>
      </c>
    </row>
    <row r="26" spans="1:4" ht="16.5">
      <c r="A26" s="3" t="s">
        <v>7</v>
      </c>
      <c r="B26" s="12">
        <v>206110</v>
      </c>
      <c r="C26" s="10">
        <v>103055</v>
      </c>
      <c r="D26" s="11">
        <f t="shared" si="1"/>
        <v>50</v>
      </c>
    </row>
    <row r="27" spans="1:4" ht="16.5">
      <c r="A27" s="3" t="s">
        <v>8</v>
      </c>
      <c r="B27" s="12">
        <v>35039</v>
      </c>
      <c r="C27" s="10">
        <v>17519</v>
      </c>
      <c r="D27" s="11">
        <f t="shared" si="1"/>
        <v>50</v>
      </c>
    </row>
    <row r="28" spans="1:4" ht="16.5">
      <c r="A28" s="3" t="s">
        <v>9</v>
      </c>
      <c r="B28" s="12">
        <v>65955</v>
      </c>
      <c r="C28" s="10">
        <v>32978</v>
      </c>
      <c r="D28" s="11">
        <f t="shared" si="1"/>
        <v>50</v>
      </c>
    </row>
    <row r="29" spans="1:4" ht="16.5">
      <c r="A29" s="3" t="s">
        <v>10</v>
      </c>
      <c r="B29" s="12">
        <v>82444</v>
      </c>
      <c r="C29" s="10">
        <v>41222</v>
      </c>
      <c r="D29" s="11">
        <f t="shared" si="1"/>
        <v>50</v>
      </c>
    </row>
    <row r="30" spans="1:4" ht="16.5">
      <c r="A30" s="3" t="s">
        <v>11</v>
      </c>
      <c r="B30" s="12">
        <v>74200</v>
      </c>
      <c r="C30" s="10">
        <v>37100</v>
      </c>
      <c r="D30" s="11">
        <f t="shared" si="1"/>
        <v>50</v>
      </c>
    </row>
    <row r="31" spans="1:4" ht="16.5">
      <c r="A31" s="3" t="s">
        <v>12</v>
      </c>
      <c r="B31" s="12">
        <v>82444</v>
      </c>
      <c r="C31" s="10">
        <v>41222</v>
      </c>
      <c r="D31" s="11">
        <f t="shared" si="1"/>
        <v>50</v>
      </c>
    </row>
    <row r="32" spans="1:4" ht="16.5">
      <c r="A32" s="3" t="s">
        <v>13</v>
      </c>
      <c r="B32" s="12">
        <v>37100</v>
      </c>
      <c r="C32" s="10">
        <v>18550</v>
      </c>
      <c r="D32" s="11">
        <f t="shared" si="1"/>
        <v>50</v>
      </c>
    </row>
    <row r="33" spans="1:4" ht="16.5">
      <c r="A33" s="3" t="s">
        <v>14</v>
      </c>
      <c r="B33" s="12">
        <v>74200</v>
      </c>
      <c r="C33" s="10">
        <v>37100</v>
      </c>
      <c r="D33" s="11">
        <f t="shared" si="1"/>
        <v>50</v>
      </c>
    </row>
    <row r="34" spans="1:4" ht="16.5">
      <c r="A34" s="3" t="s">
        <v>15</v>
      </c>
      <c r="B34" s="12">
        <v>78322</v>
      </c>
      <c r="C34" s="10">
        <v>39161</v>
      </c>
      <c r="D34" s="11">
        <f t="shared" si="1"/>
        <v>50</v>
      </c>
    </row>
    <row r="35" spans="1:4" ht="16.5">
      <c r="A35" s="3" t="s">
        <v>16</v>
      </c>
      <c r="B35" s="12">
        <v>53589</v>
      </c>
      <c r="C35" s="10">
        <v>26794</v>
      </c>
      <c r="D35" s="11">
        <f t="shared" si="1"/>
        <v>50</v>
      </c>
    </row>
    <row r="36" spans="1:4" s="1" customFormat="1" ht="15">
      <c r="A36" s="20" t="s">
        <v>1</v>
      </c>
      <c r="B36" s="23">
        <f>SUM(B22:B35)</f>
        <v>1982780</v>
      </c>
      <c r="C36" s="23">
        <f>SUM(C22:C35)</f>
        <v>991390</v>
      </c>
      <c r="D36" s="24">
        <f t="shared" si="1"/>
        <v>50</v>
      </c>
    </row>
    <row r="37" spans="1:4" s="1" customFormat="1" ht="37.5" customHeight="1">
      <c r="A37" s="27" t="s">
        <v>26</v>
      </c>
      <c r="B37" s="27"/>
      <c r="C37" s="28"/>
      <c r="D37" s="28"/>
    </row>
    <row r="38" spans="1:4" s="1" customFormat="1" ht="14.25">
      <c r="A38" s="13" t="s">
        <v>19</v>
      </c>
      <c r="B38" s="14">
        <v>1600067.05</v>
      </c>
      <c r="C38" s="14">
        <v>1571258</v>
      </c>
      <c r="D38" s="15">
        <f>ROUND(C38/B38*100,1)</f>
        <v>98.2</v>
      </c>
    </row>
    <row r="39" spans="1:4" s="1" customFormat="1" ht="14.25">
      <c r="A39" s="13" t="s">
        <v>20</v>
      </c>
      <c r="B39" s="14">
        <v>6941560.58</v>
      </c>
      <c r="C39" s="14">
        <v>6941560.58</v>
      </c>
      <c r="D39" s="15">
        <f>ROUND(C39/B39*100,1)</f>
        <v>100</v>
      </c>
    </row>
    <row r="40" spans="1:4" s="1" customFormat="1" ht="14.25">
      <c r="A40" s="13" t="s">
        <v>21</v>
      </c>
      <c r="B40" s="14">
        <v>1325270.4</v>
      </c>
      <c r="C40" s="14">
        <v>1325270.4</v>
      </c>
      <c r="D40" s="15">
        <f>ROUND(C40/B40*100,1)</f>
        <v>100</v>
      </c>
    </row>
    <row r="41" spans="1:4" ht="15">
      <c r="A41" s="20" t="s">
        <v>1</v>
      </c>
      <c r="B41" s="23">
        <f>B38+B39+B40</f>
        <v>9866898.030000001</v>
      </c>
      <c r="C41" s="23">
        <f>C38+C39+C40</f>
        <v>9838088.98</v>
      </c>
      <c r="D41" s="24">
        <f>ROUND(C41/B41*100,1)</f>
        <v>99.7</v>
      </c>
    </row>
    <row r="42" spans="1:4" ht="57" customHeight="1">
      <c r="A42" s="29" t="s">
        <v>23</v>
      </c>
      <c r="B42" s="30"/>
      <c r="C42" s="30"/>
      <c r="D42" s="31"/>
    </row>
    <row r="43" spans="1:4" s="1" customFormat="1" ht="14.25">
      <c r="A43" s="13" t="s">
        <v>19</v>
      </c>
      <c r="B43" s="14">
        <v>100000</v>
      </c>
      <c r="C43" s="14">
        <v>100000</v>
      </c>
      <c r="D43" s="15">
        <f aca="true" t="shared" si="2" ref="D43:D48">ROUND(C43/B43*100,1)</f>
        <v>100</v>
      </c>
    </row>
    <row r="44" spans="1:4" s="1" customFormat="1" ht="14.25">
      <c r="A44" s="13" t="s">
        <v>21</v>
      </c>
      <c r="B44" s="14">
        <v>50000</v>
      </c>
      <c r="C44" s="14">
        <v>50000</v>
      </c>
      <c r="D44" s="15">
        <f t="shared" si="2"/>
        <v>100</v>
      </c>
    </row>
    <row r="45" spans="1:4" s="1" customFormat="1" ht="16.5">
      <c r="A45" s="4" t="s">
        <v>6</v>
      </c>
      <c r="B45" s="14">
        <v>30000</v>
      </c>
      <c r="C45" s="14">
        <v>30000</v>
      </c>
      <c r="D45" s="15">
        <f t="shared" si="2"/>
        <v>100</v>
      </c>
    </row>
    <row r="46" spans="1:4" s="1" customFormat="1" ht="16.5">
      <c r="A46" s="3" t="s">
        <v>12</v>
      </c>
      <c r="B46" s="14">
        <v>50000</v>
      </c>
      <c r="C46" s="14">
        <v>50000</v>
      </c>
      <c r="D46" s="15">
        <f t="shared" si="2"/>
        <v>100</v>
      </c>
    </row>
    <row r="47" spans="1:4" s="1" customFormat="1" ht="16.5">
      <c r="A47" s="3" t="s">
        <v>13</v>
      </c>
      <c r="B47" s="14">
        <v>20000</v>
      </c>
      <c r="C47" s="14">
        <v>20000</v>
      </c>
      <c r="D47" s="15">
        <f t="shared" si="2"/>
        <v>100</v>
      </c>
    </row>
    <row r="48" spans="1:4" ht="15">
      <c r="A48" s="20" t="s">
        <v>1</v>
      </c>
      <c r="B48" s="23">
        <f>SUM(B43:B47)</f>
        <v>250000</v>
      </c>
      <c r="C48" s="23">
        <f>SUM(C43:C47)</f>
        <v>250000</v>
      </c>
      <c r="D48" s="15">
        <f t="shared" si="2"/>
        <v>100</v>
      </c>
    </row>
    <row r="49" spans="1:4" s="1" customFormat="1" ht="41.25" customHeight="1">
      <c r="A49" s="27" t="s">
        <v>24</v>
      </c>
      <c r="B49" s="27"/>
      <c r="C49" s="28"/>
      <c r="D49" s="28"/>
    </row>
    <row r="50" spans="1:4" s="1" customFormat="1" ht="16.5">
      <c r="A50" s="3" t="s">
        <v>10</v>
      </c>
      <c r="B50" s="14">
        <v>703862.46</v>
      </c>
      <c r="C50" s="14">
        <v>703862.46</v>
      </c>
      <c r="D50" s="15">
        <f>ROUND(C50/B50*100,1)</f>
        <v>100</v>
      </c>
    </row>
    <row r="51" spans="1:4" ht="15">
      <c r="A51" s="20" t="s">
        <v>1</v>
      </c>
      <c r="B51" s="23">
        <f>SUM(B50:B50)</f>
        <v>703862.46</v>
      </c>
      <c r="C51" s="23">
        <f>SUM(C50:C50)</f>
        <v>703862.46</v>
      </c>
      <c r="D51" s="24">
        <f>ROUND(C51/B51*100,1)</f>
        <v>100</v>
      </c>
    </row>
    <row r="52" spans="1:4" ht="15.75">
      <c r="A52" s="20" t="s">
        <v>18</v>
      </c>
      <c r="B52" s="23">
        <f>B20+B36+B41+B48+B51</f>
        <v>60532013.49</v>
      </c>
      <c r="C52" s="23">
        <f>C20+C36+C41+C48+C51</f>
        <v>23715459.44</v>
      </c>
      <c r="D52" s="25">
        <f>ROUND(C52/B52*100,1)</f>
        <v>39.2</v>
      </c>
    </row>
  </sheetData>
  <mergeCells count="7">
    <mergeCell ref="B1:D1"/>
    <mergeCell ref="A49:D49"/>
    <mergeCell ref="A42:D42"/>
    <mergeCell ref="A2:D2"/>
    <mergeCell ref="A5:D5"/>
    <mergeCell ref="A21:D21"/>
    <mergeCell ref="A37:D37"/>
  </mergeCells>
  <printOptions/>
  <pageMargins left="0.3937007874015748" right="0.1968503937007874" top="0.1968503937007874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2012-04-17T12:18:26Z</cp:lastPrinted>
  <dcterms:created xsi:type="dcterms:W3CDTF">2005-12-05T05:49:27Z</dcterms:created>
  <dcterms:modified xsi:type="dcterms:W3CDTF">2012-04-19T11:41:12Z</dcterms:modified>
  <cp:category/>
  <cp:version/>
  <cp:contentType/>
  <cp:contentStatus/>
</cp:coreProperties>
</file>