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K26" i="1" l="1"/>
  <c r="K14" i="1"/>
  <c r="K12" i="1"/>
  <c r="K11" i="1"/>
  <c r="K17" i="1" s="1"/>
  <c r="K18" i="1" s="1"/>
  <c r="K19" i="1" s="1"/>
  <c r="K31" i="1"/>
  <c r="H14" i="1"/>
  <c r="H12" i="1"/>
  <c r="H11" i="1"/>
  <c r="H17" i="1" s="1"/>
  <c r="H18" i="1" s="1"/>
  <c r="H19" i="1" s="1"/>
  <c r="E26" i="1"/>
  <c r="E14" i="1"/>
  <c r="E12" i="1"/>
  <c r="E11" i="1" s="1"/>
  <c r="E19" i="1" l="1"/>
  <c r="E17" i="1"/>
  <c r="S27" i="3"/>
  <c r="S17" i="3"/>
  <c r="S8" i="3"/>
  <c r="O10" i="3"/>
  <c r="O21" i="3"/>
  <c r="C10" i="2"/>
  <c r="C14" i="2" s="1"/>
  <c r="D12" i="1"/>
  <c r="F12" i="1" s="1"/>
  <c r="L25" i="3"/>
  <c r="K25" i="3"/>
  <c r="L22" i="3"/>
  <c r="K22" i="3"/>
  <c r="L17" i="3"/>
  <c r="K17" i="3"/>
  <c r="L8" i="3"/>
  <c r="L27" i="3" s="1"/>
  <c r="K8" i="3"/>
  <c r="K27" i="3" s="1"/>
  <c r="M8" i="3"/>
  <c r="N8" i="3"/>
  <c r="M17" i="3"/>
  <c r="N17" i="3"/>
  <c r="M22" i="3"/>
  <c r="N22" i="3"/>
  <c r="M25" i="3"/>
  <c r="N25" i="3"/>
  <c r="M27" i="3"/>
  <c r="N27" i="3"/>
  <c r="G12" i="1"/>
  <c r="I12" i="1" s="1"/>
  <c r="J12" i="1"/>
  <c r="L13" i="1"/>
  <c r="Y10" i="3"/>
  <c r="V25" i="3"/>
  <c r="W25" i="3"/>
  <c r="X25" i="3"/>
  <c r="Z25" i="3"/>
  <c r="Y21" i="3"/>
  <c r="U17" i="3"/>
  <c r="V17" i="3"/>
  <c r="W17" i="3"/>
  <c r="X17" i="3"/>
  <c r="Z17" i="3"/>
  <c r="G19" i="3"/>
  <c r="O15" i="3"/>
  <c r="Y26" i="3"/>
  <c r="Y25" i="3" s="1"/>
  <c r="G26" i="3"/>
  <c r="G25" i="3" s="1"/>
  <c r="U25" i="3"/>
  <c r="R25" i="3"/>
  <c r="Q25" i="3"/>
  <c r="P25" i="3"/>
  <c r="O25" i="3"/>
  <c r="J25" i="3"/>
  <c r="I25" i="3"/>
  <c r="H25" i="3"/>
  <c r="F25" i="3"/>
  <c r="E25" i="3"/>
  <c r="D25" i="3"/>
  <c r="C25" i="3"/>
  <c r="G24" i="3"/>
  <c r="G22" i="3" s="1"/>
  <c r="O23" i="3"/>
  <c r="Z22" i="3"/>
  <c r="Y22" i="3"/>
  <c r="X22" i="3"/>
  <c r="W22" i="3"/>
  <c r="V22" i="3"/>
  <c r="U22" i="3"/>
  <c r="R22" i="3"/>
  <c r="Q22" i="3"/>
  <c r="P22" i="3"/>
  <c r="O22" i="3"/>
  <c r="J22" i="3"/>
  <c r="I22" i="3"/>
  <c r="H22" i="3"/>
  <c r="F22" i="3"/>
  <c r="E22" i="3"/>
  <c r="D22" i="3"/>
  <c r="C22" i="3"/>
  <c r="G21" i="3"/>
  <c r="G20" i="3"/>
  <c r="O19" i="3"/>
  <c r="Y18" i="3"/>
  <c r="Y17" i="3" s="1"/>
  <c r="O18" i="3"/>
  <c r="G18" i="3"/>
  <c r="R17" i="3"/>
  <c r="Q17" i="3"/>
  <c r="P17" i="3"/>
  <c r="J17" i="3"/>
  <c r="I17" i="3"/>
  <c r="H17" i="3"/>
  <c r="F17" i="3"/>
  <c r="E17" i="3"/>
  <c r="D17" i="3"/>
  <c r="C17" i="3"/>
  <c r="O16" i="3"/>
  <c r="G16" i="3"/>
  <c r="Y14" i="3"/>
  <c r="Y8" i="3" s="1"/>
  <c r="O14" i="3"/>
  <c r="G14" i="3"/>
  <c r="G11" i="3"/>
  <c r="Z8" i="3"/>
  <c r="Z27" i="3" s="1"/>
  <c r="X8" i="3"/>
  <c r="X27" i="3" s="1"/>
  <c r="W8" i="3"/>
  <c r="W27" i="3" s="1"/>
  <c r="V8" i="3"/>
  <c r="V27" i="3" s="1"/>
  <c r="U8" i="3"/>
  <c r="R8" i="3"/>
  <c r="R27" i="3" s="1"/>
  <c r="Q8" i="3"/>
  <c r="Q27" i="3" s="1"/>
  <c r="P8" i="3"/>
  <c r="P27" i="3" s="1"/>
  <c r="J8" i="3"/>
  <c r="J27" i="3" s="1"/>
  <c r="I8" i="3"/>
  <c r="I27" i="3" s="1"/>
  <c r="H8" i="3"/>
  <c r="H27" i="3" s="1"/>
  <c r="G8" i="3"/>
  <c r="F8" i="3"/>
  <c r="F27" i="3" s="1"/>
  <c r="E8" i="3"/>
  <c r="E27" i="3" s="1"/>
  <c r="D8" i="3"/>
  <c r="D27" i="3" s="1"/>
  <c r="C8" i="3"/>
  <c r="C27" i="3" s="1"/>
  <c r="S4" i="3"/>
  <c r="K4" i="3"/>
  <c r="E14" i="2"/>
  <c r="E8" i="2"/>
  <c r="D8" i="2"/>
  <c r="J31" i="1"/>
  <c r="H31" i="1"/>
  <c r="G31" i="1"/>
  <c r="E31" i="1"/>
  <c r="D31" i="1"/>
  <c r="L29" i="1"/>
  <c r="I29" i="1"/>
  <c r="F29" i="1"/>
  <c r="L28" i="1"/>
  <c r="I28" i="1"/>
  <c r="F28" i="1"/>
  <c r="L27" i="1"/>
  <c r="I27" i="1"/>
  <c r="F27" i="1"/>
  <c r="J26" i="1"/>
  <c r="G26" i="1"/>
  <c r="I26" i="1" s="1"/>
  <c r="D26" i="1"/>
  <c r="L23" i="1"/>
  <c r="I23" i="1"/>
  <c r="F23" i="1"/>
  <c r="L22" i="1"/>
  <c r="I22" i="1"/>
  <c r="F22" i="1"/>
  <c r="L16" i="1"/>
  <c r="L15" i="1"/>
  <c r="I15" i="1"/>
  <c r="F15" i="1"/>
  <c r="J14" i="1"/>
  <c r="L14" i="1" s="1"/>
  <c r="G14" i="1"/>
  <c r="I14" i="1" s="1"/>
  <c r="D14" i="1"/>
  <c r="F14" i="1" s="1"/>
  <c r="J11" i="1"/>
  <c r="J17" i="1" s="1"/>
  <c r="J18" i="1" s="1"/>
  <c r="J19" i="1" s="1"/>
  <c r="D11" i="1"/>
  <c r="D19" i="1" s="1"/>
  <c r="L9" i="1"/>
  <c r="I9" i="1"/>
  <c r="F9" i="1"/>
  <c r="L8" i="1"/>
  <c r="I8" i="1"/>
  <c r="F8" i="1"/>
  <c r="L7" i="1"/>
  <c r="I7" i="1"/>
  <c r="F7" i="1"/>
  <c r="O17" i="3" l="1"/>
  <c r="U27" i="3"/>
  <c r="Y27" i="3"/>
  <c r="O8" i="3"/>
  <c r="O27" i="3" s="1"/>
  <c r="G17" i="3"/>
  <c r="G27" i="3" s="1"/>
  <c r="L26" i="1"/>
  <c r="F26" i="1"/>
  <c r="L12" i="1"/>
  <c r="F19" i="1"/>
  <c r="F17" i="1"/>
  <c r="F18" i="1"/>
  <c r="L11" i="1"/>
  <c r="F11" i="1"/>
  <c r="G11" i="1"/>
  <c r="G17" i="1" l="1"/>
  <c r="I11" i="1"/>
  <c r="L17" i="1"/>
  <c r="L19" i="1" l="1"/>
  <c r="L18" i="1"/>
  <c r="G18" i="1"/>
  <c r="I17" i="1"/>
  <c r="I18" i="1" l="1"/>
  <c r="D10" i="2"/>
  <c r="G19" i="1"/>
  <c r="I19" i="1" s="1"/>
</calcChain>
</file>

<file path=xl/sharedStrings.xml><?xml version="1.0" encoding="utf-8"?>
<sst xmlns="http://schemas.openxmlformats.org/spreadsheetml/2006/main" count="185" uniqueCount="95">
  <si>
    <t>Приложение № 1</t>
  </si>
  <si>
    <t>МУП "Печатный двор"</t>
  </si>
  <si>
    <t>УМП "Жуковская архитектура"</t>
  </si>
  <si>
    <t>МУП "Жуковское ПАТП"</t>
  </si>
  <si>
    <t>№
п/п</t>
  </si>
  <si>
    <t>Наименование
показателя</t>
  </si>
  <si>
    <t>Един.
измер.</t>
  </si>
  <si>
    <t>%</t>
  </si>
  <si>
    <t>I. Показатели производственной деятельности</t>
  </si>
  <si>
    <t>Объёмы производства
основных видов товаров
и услуг в стоимостном выражении</t>
  </si>
  <si>
    <t>тыс.руб.</t>
  </si>
  <si>
    <t>Остаточная стоимость
основных фондов</t>
  </si>
  <si>
    <t>Степень износа
основных средств</t>
  </si>
  <si>
    <t>II. Показатели финансово-экономической деятельности</t>
  </si>
  <si>
    <t>Доходы - всего:</t>
  </si>
  <si>
    <t>1.1.</t>
  </si>
  <si>
    <t>Выручка от реализации
продукции (работ, услуг)</t>
  </si>
  <si>
    <t>1.2.</t>
  </si>
  <si>
    <t>Расходы - всего</t>
  </si>
  <si>
    <t>2.1.</t>
  </si>
  <si>
    <t>Себестоимость проданных
товаров, работ, услуг</t>
  </si>
  <si>
    <t>2.2.</t>
  </si>
  <si>
    <t>Прочие расходы
(расшифровать)</t>
  </si>
  <si>
    <t>Прибыль (убыток)
отчётного периода</t>
  </si>
  <si>
    <t>Чистая прибыль (убыток) отчётного периода</t>
  </si>
  <si>
    <t>Рентабельность продаж
по чистой прибыли</t>
  </si>
  <si>
    <t>Отчисления в бюджет МР чистой прибыли (годовая)</t>
  </si>
  <si>
    <t>Отчисления в резервный фонд предприятия (годовая)</t>
  </si>
  <si>
    <t>Кредиторская
задолженность</t>
  </si>
  <si>
    <t>Дебиторская
задолженность</t>
  </si>
  <si>
    <t>Списанная в убыток задолженность неплатёжеспособных дебиторов</t>
  </si>
  <si>
    <t>III. Сведения о численности и заработной плате</t>
  </si>
  <si>
    <t>Среднесписочная численность работников всего, в том числе:</t>
  </si>
  <si>
    <t>чел.</t>
  </si>
  <si>
    <t>-</t>
  </si>
  <si>
    <t>работников</t>
  </si>
  <si>
    <t>руководителей, специалистов и служащих</t>
  </si>
  <si>
    <t>Среднемесячная
заработная плата</t>
  </si>
  <si>
    <t>руб.</t>
  </si>
  <si>
    <t>IV. Показатели инвестиционной деятельности</t>
  </si>
  <si>
    <t>Капитальные вложения
в том числе:</t>
  </si>
  <si>
    <t>за счёт чистой прибыли</t>
  </si>
  <si>
    <t>амортизации</t>
  </si>
  <si>
    <t>бюджета</t>
  </si>
  <si>
    <t>займов (кредитов)</t>
  </si>
  <si>
    <t>прочих источниклв</t>
  </si>
  <si>
    <t>Приложение № 2</t>
  </si>
  <si>
    <t>Сведения об использовании прибыли</t>
  </si>
  <si>
    <t>Наименование
показателей</t>
  </si>
  <si>
    <t>Сумма
тыс.руб.</t>
  </si>
  <si>
    <t>Чистая прибыль - всего, в том числе направлена на:</t>
  </si>
  <si>
    <t>Приобретение внеобооротных активов
(строительство, реконструкция и обновление основных средств)</t>
  </si>
  <si>
    <t>Внедрение, освоение новой техники и технологий,
осуществление мероприятий по охране труда и окружающей среды</t>
  </si>
  <si>
    <t>1.3.</t>
  </si>
  <si>
    <t>Пополнение оборотных средств</t>
  </si>
  <si>
    <t>1.4.</t>
  </si>
  <si>
    <t>Материальное стимулирование (стимулирующие выплаты,
материальная помощь), обучение и повышение квалификации работников предприятий</t>
  </si>
  <si>
    <t>1.5.</t>
  </si>
  <si>
    <t>Маректинг, реклама продукции и услуг предприятия</t>
  </si>
  <si>
    <t>Приложение № 3</t>
  </si>
  <si>
    <t>Отчёт о платежах по налогам и сборам
(тыс.руб.)</t>
  </si>
  <si>
    <t>Вид
налога</t>
  </si>
  <si>
    <t>начислено</t>
  </si>
  <si>
    <t>уплачено</t>
  </si>
  <si>
    <t>недоимка</t>
  </si>
  <si>
    <t>пени
и штрафы</t>
  </si>
  <si>
    <t>налог
и сборы</t>
  </si>
  <si>
    <t>Налоги и платежи - всего, в т.ч.:</t>
  </si>
  <si>
    <t>НДС</t>
  </si>
  <si>
    <t>налог на прибыль</t>
  </si>
  <si>
    <t>транспортный налог</t>
  </si>
  <si>
    <t>земельный налог</t>
  </si>
  <si>
    <t>налог на имущество</t>
  </si>
  <si>
    <t>налог на доходы физических лиц</t>
  </si>
  <si>
    <t>платежи за пользование природными ресурсами</t>
  </si>
  <si>
    <t>единый налог на вменённый доход, УСН</t>
  </si>
  <si>
    <t>Страховые взносы - всего, в т.ч.:</t>
  </si>
  <si>
    <t>ПФР</t>
  </si>
  <si>
    <t>ФФОМС</t>
  </si>
  <si>
    <t>ТФОМС</t>
  </si>
  <si>
    <t>ФСС</t>
  </si>
  <si>
    <t>Арендная плата - всего, в т.ч.:</t>
  </si>
  <si>
    <t>за пользование имуществом</t>
  </si>
  <si>
    <t>за землю</t>
  </si>
  <si>
    <t>Прочие налоги и сборы (расшифровать)</t>
  </si>
  <si>
    <t>экология</t>
  </si>
  <si>
    <t>ИТОГО</t>
  </si>
  <si>
    <t>Прочие доходы</t>
  </si>
  <si>
    <t>2018
год</t>
  </si>
  <si>
    <t>Кредиторская
задолженность
на 01.01.2018г.</t>
  </si>
  <si>
    <t>Платежи на 2018 год
(нарастающим итогом)</t>
  </si>
  <si>
    <t>Показатели финансово-хозяйственной деятельности
муниципальных унитарных предприятий МР "Жуковский район" за 2 квартал 2018 года</t>
  </si>
  <si>
    <t xml:space="preserve"> </t>
  </si>
  <si>
    <t>2017
год</t>
  </si>
  <si>
    <t>Кредиторская
задолженность
на 31.06.2018г.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</si>
</sst>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0" fontId="1" fillId="0" borderId="11" xfId="0" applyFont="1" applyBorder="1"/>
    <xf numFmtId="0" fontId="3" fillId="0" borderId="8" xfId="0" applyFont="1" applyBorder="1" applyAlignment="1">
      <alignment wrapText="1"/>
    </xf>
    <xf numFmtId="164" fontId="3" fillId="0" borderId="1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3" fontId="1" fillId="0" borderId="10" xfId="0" quotePrefix="1" applyNumberFormat="1" applyFont="1" applyBorder="1" applyAlignment="1">
      <alignment horizontal="right" vertical="center"/>
    </xf>
    <xf numFmtId="3" fontId="1" fillId="0" borderId="8" xfId="0" quotePrefix="1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vertical="center"/>
    </xf>
    <xf numFmtId="164" fontId="1" fillId="0" borderId="8" xfId="0" quotePrefix="1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0" quotePrefix="1" applyNumberFormat="1" applyFont="1" applyBorder="1" applyAlignment="1">
      <alignment horizontal="right" vertical="center"/>
    </xf>
    <xf numFmtId="3" fontId="1" fillId="0" borderId="9" xfId="0" quotePrefix="1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justify"/>
    </xf>
    <xf numFmtId="0" fontId="1" fillId="0" borderId="9" xfId="0" applyFont="1" applyBorder="1"/>
    <xf numFmtId="0" fontId="1" fillId="0" borderId="13" xfId="0" applyFont="1" applyBorder="1"/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1" fillId="0" borderId="7" xfId="0" quotePrefix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3" fillId="0" borderId="9" xfId="0" quotePrefix="1" applyNumberFormat="1" applyFont="1" applyBorder="1" applyAlignment="1">
      <alignment horizontal="right" vertical="center"/>
    </xf>
    <xf numFmtId="0" fontId="1" fillId="0" borderId="7" xfId="0" quotePrefix="1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5" xfId="0" quotePrefix="1" applyFont="1" applyBorder="1" applyAlignment="1">
      <alignment horizontal="center" vertical="justify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justify"/>
    </xf>
    <xf numFmtId="3" fontId="1" fillId="0" borderId="15" xfId="0" quotePrefix="1" applyNumberFormat="1" applyFont="1" applyBorder="1" applyAlignment="1">
      <alignment horizontal="right" vertical="center"/>
    </xf>
    <xf numFmtId="3" fontId="1" fillId="0" borderId="16" xfId="0" quotePrefix="1" applyNumberFormat="1" applyFont="1" applyBorder="1" applyAlignment="1">
      <alignment horizontal="right" vertical="center"/>
    </xf>
    <xf numFmtId="3" fontId="1" fillId="0" borderId="17" xfId="0" quotePrefix="1" applyNumberFormat="1" applyFont="1" applyBorder="1" applyAlignment="1">
      <alignment horizontal="right" vertical="center"/>
    </xf>
    <xf numFmtId="0" fontId="2" fillId="2" borderId="18" xfId="0" applyFont="1" applyFill="1" applyBorder="1"/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2" fillId="0" borderId="21" xfId="0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8" xfId="0" applyFont="1" applyBorder="1"/>
    <xf numFmtId="165" fontId="1" fillId="0" borderId="9" xfId="0" quotePrefix="1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/>
    <xf numFmtId="165" fontId="3" fillId="0" borderId="14" xfId="0" applyNumberFormat="1" applyFont="1" applyBorder="1"/>
    <xf numFmtId="0" fontId="3" fillId="0" borderId="21" xfId="0" applyFont="1" applyBorder="1"/>
    <xf numFmtId="3" fontId="3" fillId="0" borderId="14" xfId="0" applyNumberFormat="1" applyFont="1" applyBorder="1"/>
    <xf numFmtId="3" fontId="3" fillId="0" borderId="21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3" fillId="0" borderId="7" xfId="0" applyFont="1" applyBorder="1" applyAlignment="1">
      <alignment horizontal="center"/>
    </xf>
    <xf numFmtId="1" fontId="3" fillId="0" borderId="8" xfId="0" applyNumberFormat="1" applyFont="1" applyBorder="1"/>
    <xf numFmtId="165" fontId="3" fillId="0" borderId="8" xfId="0" applyNumberFormat="1" applyFont="1" applyBorder="1"/>
    <xf numFmtId="1" fontId="3" fillId="0" borderId="9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8" xfId="0" applyNumberFormat="1" applyFont="1" applyBorder="1"/>
    <xf numFmtId="0" fontId="1" fillId="0" borderId="23" xfId="0" applyFont="1" applyBorder="1"/>
    <xf numFmtId="165" fontId="1" fillId="0" borderId="23" xfId="0" applyNumberFormat="1" applyFont="1" applyBorder="1"/>
    <xf numFmtId="0" fontId="1" fillId="0" borderId="24" xfId="0" applyFont="1" applyBorder="1"/>
    <xf numFmtId="3" fontId="1" fillId="0" borderId="23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1" fontId="2" fillId="0" borderId="16" xfId="0" applyNumberFormat="1" applyFont="1" applyBorder="1"/>
    <xf numFmtId="164" fontId="2" fillId="0" borderId="16" xfId="0" applyNumberFormat="1" applyFont="1" applyBorder="1"/>
    <xf numFmtId="1" fontId="2" fillId="0" borderId="17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0" xfId="0" applyFont="1"/>
    <xf numFmtId="1" fontId="1" fillId="0" borderId="9" xfId="0" quotePrefix="1" applyNumberFormat="1" applyFont="1" applyBorder="1" applyAlignment="1">
      <alignment horizontal="center"/>
    </xf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3" fontId="3" fillId="0" borderId="24" xfId="0" applyNumberFormat="1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165" fontId="3" fillId="0" borderId="25" xfId="0" applyNumberFormat="1" applyFont="1" applyBorder="1"/>
    <xf numFmtId="165" fontId="3" fillId="0" borderId="21" xfId="0" applyNumberFormat="1" applyFont="1" applyBorder="1"/>
    <xf numFmtId="3" fontId="3" fillId="0" borderId="10" xfId="0" applyNumberFormat="1" applyFont="1" applyBorder="1"/>
    <xf numFmtId="165" fontId="3" fillId="0" borderId="10" xfId="0" applyNumberFormat="1" applyFont="1" applyBorder="1"/>
    <xf numFmtId="165" fontId="3" fillId="0" borderId="9" xfId="0" applyNumberFormat="1" applyFont="1" applyBorder="1"/>
    <xf numFmtId="3" fontId="3" fillId="0" borderId="25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3;&#1072;&#1090;&#1072;&#1083;&#1100;&#1103;\&#1052;&#1086;&#1085;&#1080;&#1090;&#1086;&#1088;&#1080;&#1085;&#1075;\&#1052;&#1086;&#1085;&#1080;&#1090;&#1086;&#1088;&#1080;&#1085;&#1075;%20&#1052;&#1059;&#1055;\&#1055;&#1086;&#1082;&#1072;&#1079;&#1072;&#1090;&#1077;&#1083;&#1080;%20&#1060;&#1061;&#1044;\1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СВ Приложение 1"/>
      <sheetName val="СВ Приложение 2"/>
      <sheetName val="СВ Приложение 3"/>
      <sheetName val="Анализ"/>
    </sheetNames>
    <sheetDataSet>
      <sheetData sheetId="0">
        <row r="4">
          <cell r="G4" t="str">
            <v>УМП "Жуковская архитектура"</v>
          </cell>
          <cell r="J4" t="str">
            <v>МУП "Жуковское ПАТП"</v>
          </cell>
        </row>
      </sheetData>
      <sheetData sheetId="1">
        <row r="8">
          <cell r="D8" t="str">
            <v>УМП "Жуковская архитектура"</v>
          </cell>
          <cell r="E8" t="str">
            <v>МУП "Жуковское ПАТП"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Normal="100" zoomScaleSheetLayoutView="80" workbookViewId="0">
      <selection activeCell="J18" sqref="J18"/>
    </sheetView>
  </sheetViews>
  <sheetFormatPr defaultRowHeight="12.75" x14ac:dyDescent="0.2"/>
  <cols>
    <col min="1" max="1" width="4.140625" style="1" bestFit="1" customWidth="1"/>
    <col min="2" max="2" width="26.85546875" style="2" customWidth="1"/>
    <col min="3" max="3" width="9.140625" style="2"/>
    <col min="4" max="12" width="9.7109375" style="2" customWidth="1"/>
    <col min="13" max="16384" width="9.140625" style="2"/>
  </cols>
  <sheetData>
    <row r="1" spans="1:12" x14ac:dyDescent="0.2">
      <c r="L1" s="3" t="s">
        <v>0</v>
      </c>
    </row>
    <row r="2" spans="1:12" ht="25.5" customHeight="1" x14ac:dyDescent="0.2">
      <c r="A2" s="121" t="s">
        <v>91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4" spans="1:12" x14ac:dyDescent="0.2">
      <c r="D4" s="122" t="s">
        <v>1</v>
      </c>
      <c r="E4" s="122"/>
      <c r="F4" s="122"/>
      <c r="G4" s="122" t="s">
        <v>2</v>
      </c>
      <c r="H4" s="122"/>
      <c r="I4" s="122"/>
      <c r="J4" s="122" t="s">
        <v>3</v>
      </c>
      <c r="K4" s="122"/>
      <c r="L4" s="122"/>
    </row>
    <row r="5" spans="1:12" ht="26.25" thickBot="1" x14ac:dyDescent="0.25">
      <c r="A5" s="4" t="s">
        <v>4</v>
      </c>
      <c r="B5" s="4" t="s">
        <v>5</v>
      </c>
      <c r="C5" s="4" t="s">
        <v>6</v>
      </c>
      <c r="D5" s="4" t="s">
        <v>88</v>
      </c>
      <c r="E5" s="4" t="s">
        <v>93</v>
      </c>
      <c r="F5" s="4" t="s">
        <v>7</v>
      </c>
      <c r="G5" s="116" t="s">
        <v>88</v>
      </c>
      <c r="H5" s="117" t="s">
        <v>93</v>
      </c>
      <c r="I5" s="116" t="s">
        <v>7</v>
      </c>
      <c r="J5" s="116" t="s">
        <v>88</v>
      </c>
      <c r="K5" s="117" t="s">
        <v>93</v>
      </c>
      <c r="L5" s="116" t="s">
        <v>7</v>
      </c>
    </row>
    <row r="6" spans="1:12" ht="24" customHeight="1" thickTop="1" x14ac:dyDescent="0.2">
      <c r="A6" s="123" t="s">
        <v>8</v>
      </c>
      <c r="B6" s="124"/>
      <c r="C6" s="124"/>
      <c r="D6" s="124"/>
      <c r="E6" s="124"/>
      <c r="F6" s="125"/>
      <c r="I6" s="5"/>
      <c r="L6" s="5"/>
    </row>
    <row r="7" spans="1:12" ht="50.25" customHeight="1" x14ac:dyDescent="0.2">
      <c r="A7" s="6">
        <v>1</v>
      </c>
      <c r="B7" s="7" t="s">
        <v>9</v>
      </c>
      <c r="C7" s="8" t="s">
        <v>10</v>
      </c>
      <c r="D7" s="9">
        <v>3069.4</v>
      </c>
      <c r="E7" s="9">
        <v>2631.6</v>
      </c>
      <c r="F7" s="11">
        <f>D7-E7</f>
        <v>437.80000000000018</v>
      </c>
      <c r="G7" s="9">
        <v>2452</v>
      </c>
      <c r="H7" s="9">
        <v>2299</v>
      </c>
      <c r="I7" s="11">
        <f>G7-H7</f>
        <v>153</v>
      </c>
      <c r="J7" s="10">
        <v>2312</v>
      </c>
      <c r="K7" s="10">
        <v>2144.9</v>
      </c>
      <c r="L7" s="11">
        <f>J7-K7</f>
        <v>167.09999999999991</v>
      </c>
    </row>
    <row r="8" spans="1:12" ht="25.5" customHeight="1" x14ac:dyDescent="0.2">
      <c r="A8" s="12">
        <v>2</v>
      </c>
      <c r="B8" s="13" t="s">
        <v>11</v>
      </c>
      <c r="C8" s="14" t="s">
        <v>10</v>
      </c>
      <c r="D8" s="15">
        <v>0</v>
      </c>
      <c r="E8" s="15">
        <v>6.8</v>
      </c>
      <c r="F8" s="17">
        <f>D8-E8</f>
        <v>-6.8</v>
      </c>
      <c r="G8" s="15">
        <v>0</v>
      </c>
      <c r="H8" s="15">
        <v>0</v>
      </c>
      <c r="I8" s="17">
        <f>G8-H8</f>
        <v>0</v>
      </c>
      <c r="J8" s="16">
        <v>3304</v>
      </c>
      <c r="K8" s="16">
        <v>4354</v>
      </c>
      <c r="L8" s="17">
        <f>J8-K8</f>
        <v>-1050</v>
      </c>
    </row>
    <row r="9" spans="1:12" ht="25.5" x14ac:dyDescent="0.2">
      <c r="A9" s="12">
        <v>3</v>
      </c>
      <c r="B9" s="13" t="s">
        <v>12</v>
      </c>
      <c r="C9" s="14" t="s">
        <v>7</v>
      </c>
      <c r="D9" s="15">
        <v>100</v>
      </c>
      <c r="E9" s="15">
        <v>99.6</v>
      </c>
      <c r="F9" s="17">
        <f>D9-E9</f>
        <v>0.40000000000000568</v>
      </c>
      <c r="G9" s="15">
        <v>100</v>
      </c>
      <c r="H9" s="15">
        <v>100</v>
      </c>
      <c r="I9" s="17">
        <f>G9-H9</f>
        <v>0</v>
      </c>
      <c r="J9" s="16">
        <v>82</v>
      </c>
      <c r="K9" s="16">
        <v>77</v>
      </c>
      <c r="L9" s="17">
        <f>J9-K9</f>
        <v>5</v>
      </c>
    </row>
    <row r="10" spans="1:12" ht="23.25" customHeight="1" x14ac:dyDescent="0.2">
      <c r="A10" s="118" t="s">
        <v>13</v>
      </c>
      <c r="B10" s="119"/>
      <c r="C10" s="119"/>
      <c r="D10" s="119"/>
      <c r="E10" s="119"/>
      <c r="F10" s="120"/>
      <c r="I10" s="18"/>
      <c r="L10" s="18"/>
    </row>
    <row r="11" spans="1:12" x14ac:dyDescent="0.2">
      <c r="A11" s="12">
        <v>1</v>
      </c>
      <c r="B11" s="19" t="s">
        <v>14</v>
      </c>
      <c r="C11" s="14" t="s">
        <v>10</v>
      </c>
      <c r="D11" s="20">
        <f>SUM(D12:D13)</f>
        <v>3069.4</v>
      </c>
      <c r="E11" s="20">
        <f>SUM(E12:E13)</f>
        <v>2631.6</v>
      </c>
      <c r="F11" s="22">
        <f>D11/E11%</f>
        <v>116.63626690986473</v>
      </c>
      <c r="G11" s="20">
        <f>SUM(G12:G13)</f>
        <v>2452</v>
      </c>
      <c r="H11" s="20">
        <f>SUM(H12:H13)</f>
        <v>2304</v>
      </c>
      <c r="I11" s="22">
        <f>G11/H11%</f>
        <v>106.42361111111111</v>
      </c>
      <c r="J11" s="20">
        <f>SUM(J12:J13)</f>
        <v>7108</v>
      </c>
      <c r="K11" s="20">
        <f>SUM(K12:K13)</f>
        <v>6625.7000000000007</v>
      </c>
      <c r="L11" s="22">
        <f>J11/K11%</f>
        <v>107.279230873719</v>
      </c>
    </row>
    <row r="12" spans="1:12" ht="26.25" customHeight="1" x14ac:dyDescent="0.2">
      <c r="A12" s="12" t="s">
        <v>15</v>
      </c>
      <c r="B12" s="13" t="s">
        <v>16</v>
      </c>
      <c r="C12" s="14" t="s">
        <v>10</v>
      </c>
      <c r="D12" s="15">
        <f>D7</f>
        <v>3069.4</v>
      </c>
      <c r="E12" s="15">
        <f>E7</f>
        <v>2631.6</v>
      </c>
      <c r="F12" s="17">
        <f>D12-E12</f>
        <v>437.80000000000018</v>
      </c>
      <c r="G12" s="15">
        <f>G7</f>
        <v>2452</v>
      </c>
      <c r="H12" s="15">
        <f>H7</f>
        <v>2299</v>
      </c>
      <c r="I12" s="17">
        <f>G12-H12</f>
        <v>153</v>
      </c>
      <c r="J12" s="16">
        <f>J7</f>
        <v>2312</v>
      </c>
      <c r="K12" s="16">
        <f>K7</f>
        <v>2144.9</v>
      </c>
      <c r="L12" s="23">
        <f>J12/K12%</f>
        <v>107.79057298708564</v>
      </c>
    </row>
    <row r="13" spans="1:12" x14ac:dyDescent="0.2">
      <c r="A13" s="12" t="s">
        <v>17</v>
      </c>
      <c r="B13" s="13" t="s">
        <v>87</v>
      </c>
      <c r="C13" s="14" t="s">
        <v>10</v>
      </c>
      <c r="D13" s="24"/>
      <c r="E13" s="24"/>
      <c r="F13" s="26"/>
      <c r="G13" s="27"/>
      <c r="H13" s="27">
        <v>5</v>
      </c>
      <c r="I13" s="26"/>
      <c r="J13" s="27">
        <v>4796</v>
      </c>
      <c r="K13" s="27">
        <v>4480.8</v>
      </c>
      <c r="L13" s="23">
        <f>J13/K13%</f>
        <v>107.03445813247635</v>
      </c>
    </row>
    <row r="14" spans="1:12" x14ac:dyDescent="0.2">
      <c r="A14" s="12">
        <v>2</v>
      </c>
      <c r="B14" s="19" t="s">
        <v>18</v>
      </c>
      <c r="C14" s="14" t="s">
        <v>10</v>
      </c>
      <c r="D14" s="20">
        <f>SUM(D15:D16)</f>
        <v>2869.8</v>
      </c>
      <c r="E14" s="20">
        <f>SUM(E15:E16)</f>
        <v>2327.6</v>
      </c>
      <c r="F14" s="28">
        <f t="shared" ref="F14:F23" si="0">D14-E14</f>
        <v>542.20000000000027</v>
      </c>
      <c r="G14" s="20">
        <f>SUM(G15:G16)</f>
        <v>2118</v>
      </c>
      <c r="H14" s="20">
        <f>SUM(H15:H16)</f>
        <v>1603</v>
      </c>
      <c r="I14" s="28">
        <f t="shared" ref="I14:I23" si="1">G14-H14</f>
        <v>515</v>
      </c>
      <c r="J14" s="20">
        <f>SUM(J15:J16)</f>
        <v>7084.2</v>
      </c>
      <c r="K14" s="20">
        <f>SUM(K15:K16)</f>
        <v>6597.5</v>
      </c>
      <c r="L14" s="28">
        <f t="shared" ref="L14:L19" si="2">J14-K14</f>
        <v>486.69999999999982</v>
      </c>
    </row>
    <row r="15" spans="1:12" ht="25.5" x14ac:dyDescent="0.2">
      <c r="A15" s="12" t="s">
        <v>19</v>
      </c>
      <c r="B15" s="13" t="s">
        <v>20</v>
      </c>
      <c r="C15" s="14" t="s">
        <v>10</v>
      </c>
      <c r="D15" s="15">
        <v>2869.8</v>
      </c>
      <c r="E15" s="15">
        <v>2327.6</v>
      </c>
      <c r="F15" s="29">
        <f t="shared" si="0"/>
        <v>542.20000000000027</v>
      </c>
      <c r="G15" s="15">
        <v>2118</v>
      </c>
      <c r="H15" s="15">
        <v>1603</v>
      </c>
      <c r="I15" s="29">
        <f t="shared" si="1"/>
        <v>515</v>
      </c>
      <c r="J15" s="16">
        <v>7084.2</v>
      </c>
      <c r="K15" s="16">
        <v>6597.5</v>
      </c>
      <c r="L15" s="29">
        <f t="shared" si="2"/>
        <v>486.69999999999982</v>
      </c>
    </row>
    <row r="16" spans="1:12" ht="25.5" x14ac:dyDescent="0.2">
      <c r="A16" s="12" t="s">
        <v>21</v>
      </c>
      <c r="B16" s="13" t="s">
        <v>22</v>
      </c>
      <c r="C16" s="14" t="s">
        <v>10</v>
      </c>
      <c r="D16" s="24"/>
      <c r="E16" s="24"/>
      <c r="F16" s="29"/>
      <c r="G16" s="25"/>
      <c r="H16" s="25"/>
      <c r="I16" s="29"/>
      <c r="J16" s="27"/>
      <c r="K16" s="27"/>
      <c r="L16" s="29">
        <f t="shared" si="2"/>
        <v>0</v>
      </c>
    </row>
    <row r="17" spans="1:12" ht="25.5" x14ac:dyDescent="0.2">
      <c r="A17" s="12">
        <v>3</v>
      </c>
      <c r="B17" s="13" t="s">
        <v>23</v>
      </c>
      <c r="C17" s="14" t="s">
        <v>10</v>
      </c>
      <c r="D17" s="15">
        <v>199.6</v>
      </c>
      <c r="E17" s="15">
        <f>E11-E14</f>
        <v>304</v>
      </c>
      <c r="F17" s="29">
        <f t="shared" si="0"/>
        <v>-104.4</v>
      </c>
      <c r="G17" s="15">
        <f>G11-G14</f>
        <v>334</v>
      </c>
      <c r="H17" s="15">
        <f>H11-H14</f>
        <v>701</v>
      </c>
      <c r="I17" s="29">
        <f t="shared" si="1"/>
        <v>-367</v>
      </c>
      <c r="J17" s="15">
        <f>J11-J14</f>
        <v>23.800000000000182</v>
      </c>
      <c r="K17" s="15">
        <f>K11-K14</f>
        <v>28.200000000000728</v>
      </c>
      <c r="L17" s="29">
        <f t="shared" si="2"/>
        <v>-4.4000000000005457</v>
      </c>
    </row>
    <row r="18" spans="1:12" ht="25.5" x14ac:dyDescent="0.2">
      <c r="A18" s="12">
        <v>4</v>
      </c>
      <c r="B18" s="13" t="s">
        <v>24</v>
      </c>
      <c r="C18" s="14" t="s">
        <v>10</v>
      </c>
      <c r="D18" s="16">
        <v>114.4</v>
      </c>
      <c r="E18" s="16">
        <v>232.8</v>
      </c>
      <c r="F18" s="29">
        <f t="shared" si="0"/>
        <v>-118.4</v>
      </c>
      <c r="G18" s="16">
        <f>G17-G22+G23</f>
        <v>334</v>
      </c>
      <c r="H18" s="16">
        <f>H17-H22+H23</f>
        <v>701</v>
      </c>
      <c r="I18" s="29">
        <f t="shared" si="1"/>
        <v>-367</v>
      </c>
      <c r="J18" s="16">
        <f>J17-J22+J23</f>
        <v>-3.1999999999998181</v>
      </c>
      <c r="K18" s="16">
        <f>K17-K22+K23</f>
        <v>-29.799999999999272</v>
      </c>
      <c r="L18" s="29">
        <f t="shared" si="2"/>
        <v>26.599999999999454</v>
      </c>
    </row>
    <row r="19" spans="1:12" ht="25.5" x14ac:dyDescent="0.2">
      <c r="A19" s="12">
        <v>5</v>
      </c>
      <c r="B19" s="13" t="s">
        <v>25</v>
      </c>
      <c r="C19" s="14" t="s">
        <v>7</v>
      </c>
      <c r="D19" s="31">
        <f>D18/D11%</f>
        <v>3.7271127907734409</v>
      </c>
      <c r="E19" s="31">
        <f>E18/E11%</f>
        <v>8.8463292293661659</v>
      </c>
      <c r="F19" s="29">
        <f>D19-E19</f>
        <v>-5.1192164385927246</v>
      </c>
      <c r="G19" s="31">
        <f>G18/G11%</f>
        <v>13.621533442088092</v>
      </c>
      <c r="H19" s="31">
        <f>H18/H11%</f>
        <v>30.425347222222225</v>
      </c>
      <c r="I19" s="29">
        <f t="shared" si="1"/>
        <v>-16.803813780134135</v>
      </c>
      <c r="J19" s="31">
        <f>J18/J11%</f>
        <v>-4.5019696117048653E-2</v>
      </c>
      <c r="K19" s="31">
        <f>K18/K11%</f>
        <v>-0.4497637985420298</v>
      </c>
      <c r="L19" s="29">
        <f t="shared" si="2"/>
        <v>0.40474410242498116</v>
      </c>
    </row>
    <row r="20" spans="1:12" ht="25.5" x14ac:dyDescent="0.2">
      <c r="A20" s="12">
        <v>6</v>
      </c>
      <c r="B20" s="13" t="s">
        <v>26</v>
      </c>
      <c r="C20" s="14" t="s">
        <v>10</v>
      </c>
      <c r="D20" s="30"/>
      <c r="E20" s="30"/>
      <c r="F20" s="29"/>
      <c r="G20" s="30"/>
      <c r="H20" s="30"/>
      <c r="I20" s="29"/>
      <c r="J20" s="25"/>
      <c r="K20" s="25"/>
      <c r="L20" s="32"/>
    </row>
    <row r="21" spans="1:12" ht="25.5" x14ac:dyDescent="0.2">
      <c r="A21" s="12">
        <v>7</v>
      </c>
      <c r="B21" s="13" t="s">
        <v>27</v>
      </c>
      <c r="C21" s="14" t="s">
        <v>10</v>
      </c>
      <c r="D21" s="15"/>
      <c r="E21" s="15"/>
      <c r="F21" s="29"/>
      <c r="G21" s="15"/>
      <c r="H21" s="15"/>
      <c r="I21" s="29"/>
      <c r="J21" s="25"/>
      <c r="K21" s="25"/>
      <c r="L21" s="32"/>
    </row>
    <row r="22" spans="1:12" ht="25.5" x14ac:dyDescent="0.2">
      <c r="A22" s="12">
        <v>8</v>
      </c>
      <c r="B22" s="13" t="s">
        <v>28</v>
      </c>
      <c r="C22" s="14" t="s">
        <v>10</v>
      </c>
      <c r="D22" s="15">
        <v>305.5</v>
      </c>
      <c r="E22" s="15">
        <v>117.6</v>
      </c>
      <c r="F22" s="29">
        <f t="shared" si="0"/>
        <v>187.9</v>
      </c>
      <c r="G22" s="25"/>
      <c r="H22" s="25"/>
      <c r="I22" s="29">
        <f t="shared" si="1"/>
        <v>0</v>
      </c>
      <c r="J22" s="16">
        <v>698</v>
      </c>
      <c r="K22" s="16">
        <v>401</v>
      </c>
      <c r="L22" s="29">
        <f>J22-K22</f>
        <v>297</v>
      </c>
    </row>
    <row r="23" spans="1:12" ht="25.5" x14ac:dyDescent="0.2">
      <c r="A23" s="12">
        <v>9</v>
      </c>
      <c r="B23" s="13" t="s">
        <v>29</v>
      </c>
      <c r="C23" s="14" t="s">
        <v>10</v>
      </c>
      <c r="D23" s="15">
        <v>432.1</v>
      </c>
      <c r="E23" s="15">
        <v>236</v>
      </c>
      <c r="F23" s="29">
        <f t="shared" si="0"/>
        <v>196.10000000000002</v>
      </c>
      <c r="G23" s="25"/>
      <c r="H23" s="25"/>
      <c r="I23" s="29">
        <f t="shared" si="1"/>
        <v>0</v>
      </c>
      <c r="J23" s="27">
        <v>671</v>
      </c>
      <c r="K23" s="27">
        <v>343</v>
      </c>
      <c r="L23" s="29">
        <f>J23-K23</f>
        <v>328</v>
      </c>
    </row>
    <row r="24" spans="1:12" ht="51" hidden="1" x14ac:dyDescent="0.2">
      <c r="A24" s="33">
        <v>10</v>
      </c>
      <c r="B24" s="13" t="s">
        <v>30</v>
      </c>
      <c r="C24" s="14" t="s">
        <v>10</v>
      </c>
      <c r="D24" s="24">
        <v>0</v>
      </c>
      <c r="E24" s="25">
        <v>0</v>
      </c>
      <c r="F24" s="32">
        <v>0</v>
      </c>
      <c r="G24" s="25"/>
      <c r="H24" s="25"/>
      <c r="I24" s="32"/>
      <c r="J24" s="25">
        <v>0</v>
      </c>
      <c r="K24" s="25">
        <v>0</v>
      </c>
      <c r="L24" s="32"/>
    </row>
    <row r="25" spans="1:12" ht="23.25" customHeight="1" x14ac:dyDescent="0.2">
      <c r="A25" s="118" t="s">
        <v>31</v>
      </c>
      <c r="B25" s="119"/>
      <c r="C25" s="119"/>
      <c r="D25" s="119"/>
      <c r="E25" s="119"/>
      <c r="F25" s="120"/>
      <c r="I25" s="34"/>
      <c r="J25" s="35"/>
      <c r="K25" s="35"/>
      <c r="L25" s="18"/>
    </row>
    <row r="26" spans="1:12" ht="38.25" x14ac:dyDescent="0.2">
      <c r="A26" s="12">
        <v>1</v>
      </c>
      <c r="B26" s="19" t="s">
        <v>32</v>
      </c>
      <c r="C26" s="14" t="s">
        <v>33</v>
      </c>
      <c r="D26" s="36">
        <f>SUM(D27:D28)</f>
        <v>10</v>
      </c>
      <c r="E26" s="36">
        <f>SUM(E27:E28)</f>
        <v>10</v>
      </c>
      <c r="F26" s="37">
        <f>D26-E26</f>
        <v>0</v>
      </c>
      <c r="G26" s="36">
        <f>SUM(G27:G28)</f>
        <v>9</v>
      </c>
      <c r="H26" s="36">
        <v>10</v>
      </c>
      <c r="I26" s="37">
        <f>G26-H26</f>
        <v>-1</v>
      </c>
      <c r="J26" s="38">
        <f>SUM(J27:J28)</f>
        <v>27</v>
      </c>
      <c r="K26" s="38">
        <f>SUM(K27:K28)</f>
        <v>30</v>
      </c>
      <c r="L26" s="37">
        <f>J26-K26</f>
        <v>-3</v>
      </c>
    </row>
    <row r="27" spans="1:12" x14ac:dyDescent="0.2">
      <c r="A27" s="39" t="s">
        <v>34</v>
      </c>
      <c r="B27" s="13" t="s">
        <v>35</v>
      </c>
      <c r="C27" s="14" t="s">
        <v>33</v>
      </c>
      <c r="D27" s="40">
        <v>7</v>
      </c>
      <c r="E27" s="40">
        <v>7</v>
      </c>
      <c r="F27" s="42">
        <f>D27-E27</f>
        <v>0</v>
      </c>
      <c r="G27" s="40"/>
      <c r="H27" s="40"/>
      <c r="I27" s="42">
        <f>G27-H27</f>
        <v>0</v>
      </c>
      <c r="J27" s="41">
        <v>21</v>
      </c>
      <c r="K27" s="41">
        <v>24</v>
      </c>
      <c r="L27" s="42">
        <f>J27-K27</f>
        <v>-3</v>
      </c>
    </row>
    <row r="28" spans="1:12" ht="25.5" x14ac:dyDescent="0.2">
      <c r="A28" s="39" t="s">
        <v>34</v>
      </c>
      <c r="B28" s="13" t="s">
        <v>36</v>
      </c>
      <c r="C28" s="14" t="s">
        <v>33</v>
      </c>
      <c r="D28" s="40">
        <v>3</v>
      </c>
      <c r="E28" s="40">
        <v>3</v>
      </c>
      <c r="F28" s="42">
        <f>D28-E28</f>
        <v>0</v>
      </c>
      <c r="G28" s="40">
        <v>9</v>
      </c>
      <c r="H28" s="40">
        <v>10</v>
      </c>
      <c r="I28" s="42">
        <f>G28-H28</f>
        <v>-1</v>
      </c>
      <c r="J28" s="41">
        <v>6</v>
      </c>
      <c r="K28" s="41">
        <v>6</v>
      </c>
      <c r="L28" s="42">
        <f>J28-K28</f>
        <v>0</v>
      </c>
    </row>
    <row r="29" spans="1:12" ht="25.5" x14ac:dyDescent="0.2">
      <c r="A29" s="12">
        <v>2</v>
      </c>
      <c r="B29" s="13" t="s">
        <v>37</v>
      </c>
      <c r="C29" s="14" t="s">
        <v>38</v>
      </c>
      <c r="D29" s="15">
        <v>29105</v>
      </c>
      <c r="E29" s="15">
        <v>22306</v>
      </c>
      <c r="F29" s="42">
        <f>D29-E29</f>
        <v>6799</v>
      </c>
      <c r="G29" s="15">
        <v>32119</v>
      </c>
      <c r="H29" s="15">
        <v>22020</v>
      </c>
      <c r="I29" s="42">
        <f>G29-H29</f>
        <v>10099</v>
      </c>
      <c r="J29" s="16">
        <v>18632</v>
      </c>
      <c r="K29" s="16">
        <v>15430</v>
      </c>
      <c r="L29" s="42">
        <f>J29-K29</f>
        <v>3202</v>
      </c>
    </row>
    <row r="30" spans="1:12" ht="23.25" customHeight="1" x14ac:dyDescent="0.2">
      <c r="A30" s="118" t="s">
        <v>39</v>
      </c>
      <c r="B30" s="119"/>
      <c r="C30" s="119"/>
      <c r="D30" s="119"/>
      <c r="E30" s="119"/>
      <c r="F30" s="120"/>
      <c r="I30" s="18"/>
      <c r="L30" s="18"/>
    </row>
    <row r="31" spans="1:12" ht="25.5" x14ac:dyDescent="0.2">
      <c r="A31" s="33">
        <v>1</v>
      </c>
      <c r="B31" s="19" t="s">
        <v>40</v>
      </c>
      <c r="C31" s="14" t="s">
        <v>10</v>
      </c>
      <c r="D31" s="20">
        <f>SUM(D32:D36)</f>
        <v>0</v>
      </c>
      <c r="E31" s="21">
        <f>SUM(E32:E36)</f>
        <v>0</v>
      </c>
      <c r="F31" s="17"/>
      <c r="G31" s="21">
        <f>SUM(G32:G36)</f>
        <v>0</v>
      </c>
      <c r="H31" s="21">
        <f>SUM(H32:H36)</f>
        <v>0</v>
      </c>
      <c r="I31" s="43">
        <v>0</v>
      </c>
      <c r="J31" s="21">
        <f>SUM(J32:J36)</f>
        <v>0</v>
      </c>
      <c r="K31" s="21">
        <f>SUM(K32:K36)</f>
        <v>0</v>
      </c>
      <c r="L31" s="43">
        <v>0</v>
      </c>
    </row>
    <row r="32" spans="1:12" x14ac:dyDescent="0.2">
      <c r="A32" s="44" t="s">
        <v>34</v>
      </c>
      <c r="B32" s="13" t="s">
        <v>41</v>
      </c>
      <c r="C32" s="45" t="s">
        <v>10</v>
      </c>
      <c r="D32" s="25">
        <v>0</v>
      </c>
      <c r="E32" s="25">
        <v>0</v>
      </c>
      <c r="F32" s="32">
        <v>0</v>
      </c>
      <c r="G32" s="25">
        <v>0</v>
      </c>
      <c r="H32" s="25">
        <v>0</v>
      </c>
      <c r="I32" s="32">
        <v>0</v>
      </c>
      <c r="J32" s="25">
        <v>0</v>
      </c>
      <c r="K32" s="25">
        <v>0</v>
      </c>
      <c r="L32" s="32">
        <v>0</v>
      </c>
    </row>
    <row r="33" spans="1:12" x14ac:dyDescent="0.2">
      <c r="A33" s="44" t="s">
        <v>34</v>
      </c>
      <c r="B33" s="13" t="s">
        <v>42</v>
      </c>
      <c r="C33" s="45" t="s">
        <v>10</v>
      </c>
      <c r="D33" s="25">
        <v>0</v>
      </c>
      <c r="E33" s="25">
        <v>0</v>
      </c>
      <c r="F33" s="32">
        <v>0</v>
      </c>
      <c r="G33" s="25">
        <v>0</v>
      </c>
      <c r="H33" s="25">
        <v>0</v>
      </c>
      <c r="I33" s="32">
        <v>0</v>
      </c>
      <c r="J33" s="25">
        <v>0</v>
      </c>
      <c r="K33" s="25" t="s">
        <v>92</v>
      </c>
      <c r="L33" s="32">
        <v>0</v>
      </c>
    </row>
    <row r="34" spans="1:12" x14ac:dyDescent="0.2">
      <c r="A34" s="44" t="s">
        <v>34</v>
      </c>
      <c r="B34" s="13" t="s">
        <v>43</v>
      </c>
      <c r="C34" s="45" t="s">
        <v>10</v>
      </c>
      <c r="D34" s="25">
        <v>0</v>
      </c>
      <c r="E34" s="25">
        <v>0</v>
      </c>
      <c r="F34" s="32">
        <v>0</v>
      </c>
      <c r="G34" s="25">
        <v>0</v>
      </c>
      <c r="H34" s="25">
        <v>0</v>
      </c>
      <c r="I34" s="32">
        <v>0</v>
      </c>
      <c r="J34" s="25">
        <v>0</v>
      </c>
      <c r="K34" s="25">
        <v>0</v>
      </c>
      <c r="L34" s="32">
        <v>0</v>
      </c>
    </row>
    <row r="35" spans="1:12" x14ac:dyDescent="0.2">
      <c r="A35" s="44" t="s">
        <v>34</v>
      </c>
      <c r="B35" s="13" t="s">
        <v>44</v>
      </c>
      <c r="C35" s="45" t="s">
        <v>10</v>
      </c>
      <c r="D35" s="25">
        <v>0</v>
      </c>
      <c r="E35" s="25">
        <v>0</v>
      </c>
      <c r="F35" s="32">
        <v>0</v>
      </c>
      <c r="G35" s="25">
        <v>0</v>
      </c>
      <c r="H35" s="25">
        <v>0</v>
      </c>
      <c r="I35" s="32">
        <v>0</v>
      </c>
      <c r="J35" s="25">
        <v>0</v>
      </c>
      <c r="K35" s="25">
        <v>0</v>
      </c>
      <c r="L35" s="32">
        <v>0</v>
      </c>
    </row>
    <row r="36" spans="1:12" x14ac:dyDescent="0.2">
      <c r="A36" s="46" t="s">
        <v>34</v>
      </c>
      <c r="B36" s="47" t="s">
        <v>45</v>
      </c>
      <c r="C36" s="48" t="s">
        <v>10</v>
      </c>
      <c r="D36" s="49">
        <v>0</v>
      </c>
      <c r="E36" s="50">
        <v>0</v>
      </c>
      <c r="F36" s="51">
        <v>0</v>
      </c>
      <c r="G36" s="49">
        <v>0</v>
      </c>
      <c r="H36" s="50">
        <v>0</v>
      </c>
      <c r="I36" s="51">
        <v>0</v>
      </c>
      <c r="J36" s="49">
        <v>0</v>
      </c>
      <c r="K36" s="49">
        <v>0</v>
      </c>
      <c r="L36" s="51">
        <v>0</v>
      </c>
    </row>
  </sheetData>
  <mergeCells count="8">
    <mergeCell ref="A25:F25"/>
    <mergeCell ref="A30:F30"/>
    <mergeCell ref="A2:L2"/>
    <mergeCell ref="D4:F4"/>
    <mergeCell ref="G4:I4"/>
    <mergeCell ref="J4:L4"/>
    <mergeCell ref="A6:F6"/>
    <mergeCell ref="A10:F10"/>
  </mergeCells>
  <phoneticPr fontId="4" type="noConversion"/>
  <pageMargins left="0" right="0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workbookViewId="0">
      <selection activeCell="D10" sqref="D10"/>
    </sheetView>
  </sheetViews>
  <sheetFormatPr defaultRowHeight="12.75" x14ac:dyDescent="0.2"/>
  <cols>
    <col min="1" max="1" width="4.140625" style="1" bestFit="1" customWidth="1"/>
    <col min="2" max="2" width="62.5703125" style="2" customWidth="1"/>
    <col min="3" max="3" width="22.28515625" style="2" bestFit="1" customWidth="1"/>
    <col min="4" max="4" width="30.5703125" style="2" bestFit="1" customWidth="1"/>
    <col min="5" max="5" width="23.5703125" style="2" bestFit="1" customWidth="1"/>
    <col min="6" max="16384" width="9.140625" style="2"/>
  </cols>
  <sheetData>
    <row r="1" spans="1:5" x14ac:dyDescent="0.2">
      <c r="E1" s="3" t="s">
        <v>46</v>
      </c>
    </row>
    <row r="2" spans="1:5" x14ac:dyDescent="0.2">
      <c r="C2" s="3"/>
    </row>
    <row r="3" spans="1:5" x14ac:dyDescent="0.2">
      <c r="C3" s="3"/>
    </row>
    <row r="6" spans="1:5" x14ac:dyDescent="0.2">
      <c r="A6" s="126" t="s">
        <v>47</v>
      </c>
      <c r="B6" s="126"/>
      <c r="C6" s="126"/>
    </row>
    <row r="8" spans="1:5" x14ac:dyDescent="0.2">
      <c r="C8" s="52" t="s">
        <v>1</v>
      </c>
      <c r="D8" s="52" t="str">
        <f>'[1] СВ Приложение 1'!G4</f>
        <v>УМП "Жуковская архитектура"</v>
      </c>
      <c r="E8" s="52" t="str">
        <f>'[1] СВ Приложение 1'!J4</f>
        <v>МУП "Жуковское ПАТП"</v>
      </c>
    </row>
    <row r="9" spans="1:5" s="53" customFormat="1" ht="26.25" thickBot="1" x14ac:dyDescent="0.3">
      <c r="A9" s="4" t="s">
        <v>4</v>
      </c>
      <c r="B9" s="4" t="s">
        <v>48</v>
      </c>
      <c r="C9" s="4" t="s">
        <v>49</v>
      </c>
      <c r="D9" s="4" t="s">
        <v>49</v>
      </c>
      <c r="E9" s="4" t="s">
        <v>49</v>
      </c>
    </row>
    <row r="10" spans="1:5" ht="13.5" thickTop="1" x14ac:dyDescent="0.2">
      <c r="A10" s="54">
        <v>1</v>
      </c>
      <c r="B10" s="55" t="s">
        <v>50</v>
      </c>
      <c r="C10" s="56">
        <f>'Приложение 1'!D18</f>
        <v>114.4</v>
      </c>
      <c r="D10" s="57">
        <f>'Приложение 1'!G18</f>
        <v>334</v>
      </c>
      <c r="E10" s="57">
        <v>0</v>
      </c>
    </row>
    <row r="11" spans="1:5" ht="25.5" x14ac:dyDescent="0.2">
      <c r="A11" s="58" t="s">
        <v>15</v>
      </c>
      <c r="B11" s="13" t="s">
        <v>51</v>
      </c>
      <c r="C11" s="59">
        <v>0</v>
      </c>
      <c r="D11" s="59">
        <v>0</v>
      </c>
      <c r="E11" s="59">
        <v>0</v>
      </c>
    </row>
    <row r="12" spans="1:5" ht="25.5" x14ac:dyDescent="0.2">
      <c r="A12" s="58" t="s">
        <v>17</v>
      </c>
      <c r="B12" s="13" t="s">
        <v>52</v>
      </c>
      <c r="C12" s="59">
        <v>0</v>
      </c>
      <c r="D12" s="59">
        <v>0</v>
      </c>
      <c r="E12" s="59">
        <v>0</v>
      </c>
    </row>
    <row r="13" spans="1:5" x14ac:dyDescent="0.2">
      <c r="A13" s="58" t="s">
        <v>53</v>
      </c>
      <c r="B13" s="60" t="s">
        <v>54</v>
      </c>
      <c r="C13" s="59">
        <v>0</v>
      </c>
      <c r="D13" s="61">
        <v>22</v>
      </c>
      <c r="E13" s="59">
        <v>0</v>
      </c>
    </row>
    <row r="14" spans="1:5" ht="38.25" x14ac:dyDescent="0.2">
      <c r="A14" s="58" t="s">
        <v>55</v>
      </c>
      <c r="B14" s="13" t="s">
        <v>56</v>
      </c>
      <c r="C14" s="59">
        <f>C10</f>
        <v>114.4</v>
      </c>
      <c r="D14" s="100">
        <v>312</v>
      </c>
      <c r="E14" s="61">
        <f>E10</f>
        <v>0</v>
      </c>
    </row>
    <row r="15" spans="1:5" x14ac:dyDescent="0.2">
      <c r="A15" s="62" t="s">
        <v>57</v>
      </c>
      <c r="B15" s="63" t="s">
        <v>58</v>
      </c>
      <c r="C15" s="64">
        <v>0</v>
      </c>
      <c r="D15" s="64"/>
      <c r="E15" s="64">
        <v>0</v>
      </c>
    </row>
  </sheetData>
  <mergeCells count="1">
    <mergeCell ref="A6:C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zoomScaleNormal="100" workbookViewId="0">
      <pane xSplit="2" ySplit="7" topLeftCell="S9" activePane="bottomRight" state="frozen"/>
      <selection pane="topRight" activeCell="C1" sqref="C1"/>
      <selection pane="bottomLeft" activeCell="A8" sqref="A8"/>
      <selection pane="bottomRight" activeCell="W27" sqref="W27"/>
    </sheetView>
  </sheetViews>
  <sheetFormatPr defaultRowHeight="12.75" x14ac:dyDescent="0.2"/>
  <cols>
    <col min="1" max="1" width="3.5703125" style="1" bestFit="1" customWidth="1"/>
    <col min="2" max="2" width="44.28515625" style="2" customWidth="1"/>
    <col min="3" max="10" width="9.42578125" style="2" customWidth="1"/>
    <col min="11" max="16384" width="9.140625" style="2"/>
  </cols>
  <sheetData>
    <row r="1" spans="1:26" x14ac:dyDescent="0.2">
      <c r="Z1" s="3" t="s">
        <v>59</v>
      </c>
    </row>
    <row r="3" spans="1:26" ht="26.25" customHeight="1" x14ac:dyDescent="0.2">
      <c r="B3" s="121" t="s">
        <v>60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x14ac:dyDescent="0.2">
      <c r="C4" s="122" t="s">
        <v>1</v>
      </c>
      <c r="D4" s="122"/>
      <c r="E4" s="122"/>
      <c r="F4" s="122"/>
      <c r="G4" s="122"/>
      <c r="H4" s="122"/>
      <c r="I4" s="122"/>
      <c r="J4" s="122"/>
      <c r="K4" s="122" t="str">
        <f>'[1]СВ Приложение 2'!D8</f>
        <v>УМП "Жуковская архитектура"</v>
      </c>
      <c r="L4" s="122"/>
      <c r="M4" s="122"/>
      <c r="N4" s="122"/>
      <c r="O4" s="122"/>
      <c r="P4" s="122"/>
      <c r="Q4" s="122"/>
      <c r="R4" s="122"/>
      <c r="S4" s="122" t="str">
        <f>'[1]СВ Приложение 2'!E8</f>
        <v>МУП "Жуковское ПАТП"</v>
      </c>
      <c r="T4" s="122"/>
      <c r="U4" s="122"/>
      <c r="V4" s="122"/>
      <c r="W4" s="122"/>
      <c r="X4" s="122"/>
      <c r="Y4" s="122"/>
      <c r="Z4" s="122"/>
    </row>
    <row r="5" spans="1:26" ht="24.75" customHeight="1" x14ac:dyDescent="0.2">
      <c r="A5" s="127" t="s">
        <v>4</v>
      </c>
      <c r="B5" s="127" t="s">
        <v>61</v>
      </c>
      <c r="C5" s="128" t="s">
        <v>89</v>
      </c>
      <c r="D5" s="132"/>
      <c r="E5" s="127" t="s">
        <v>90</v>
      </c>
      <c r="F5" s="127"/>
      <c r="G5" s="127"/>
      <c r="H5" s="127"/>
      <c r="I5" s="128" t="s">
        <v>94</v>
      </c>
      <c r="J5" s="129"/>
      <c r="K5" s="128" t="s">
        <v>89</v>
      </c>
      <c r="L5" s="132"/>
      <c r="M5" s="127" t="s">
        <v>90</v>
      </c>
      <c r="N5" s="127"/>
      <c r="O5" s="127"/>
      <c r="P5" s="127"/>
      <c r="Q5" s="128" t="s">
        <v>94</v>
      </c>
      <c r="R5" s="129"/>
      <c r="S5" s="128" t="s">
        <v>89</v>
      </c>
      <c r="T5" s="132"/>
      <c r="U5" s="127" t="s">
        <v>90</v>
      </c>
      <c r="V5" s="127"/>
      <c r="W5" s="127"/>
      <c r="X5" s="127"/>
      <c r="Y5" s="128" t="s">
        <v>94</v>
      </c>
      <c r="Z5" s="129"/>
    </row>
    <row r="6" spans="1:26" x14ac:dyDescent="0.2">
      <c r="A6" s="127"/>
      <c r="B6" s="127"/>
      <c r="C6" s="130"/>
      <c r="D6" s="133"/>
      <c r="E6" s="135" t="s">
        <v>62</v>
      </c>
      <c r="F6" s="135"/>
      <c r="G6" s="135" t="s">
        <v>63</v>
      </c>
      <c r="H6" s="135"/>
      <c r="I6" s="130"/>
      <c r="J6" s="131"/>
      <c r="K6" s="130"/>
      <c r="L6" s="133"/>
      <c r="M6" s="135" t="s">
        <v>62</v>
      </c>
      <c r="N6" s="135"/>
      <c r="O6" s="135" t="s">
        <v>63</v>
      </c>
      <c r="P6" s="135"/>
      <c r="Q6" s="130"/>
      <c r="R6" s="131"/>
      <c r="S6" s="130"/>
      <c r="T6" s="133"/>
      <c r="U6" s="135" t="s">
        <v>62</v>
      </c>
      <c r="V6" s="135"/>
      <c r="W6" s="135" t="s">
        <v>63</v>
      </c>
      <c r="X6" s="135"/>
      <c r="Y6" s="130"/>
      <c r="Z6" s="131"/>
    </row>
    <row r="7" spans="1:26" ht="39" thickBot="1" x14ac:dyDescent="0.25">
      <c r="A7" s="134"/>
      <c r="B7" s="134"/>
      <c r="C7" s="65" t="s">
        <v>64</v>
      </c>
      <c r="D7" s="4" t="s">
        <v>65</v>
      </c>
      <c r="E7" s="4" t="s">
        <v>66</v>
      </c>
      <c r="F7" s="4" t="s">
        <v>65</v>
      </c>
      <c r="G7" s="4" t="s">
        <v>66</v>
      </c>
      <c r="H7" s="4" t="s">
        <v>65</v>
      </c>
      <c r="I7" s="65" t="s">
        <v>64</v>
      </c>
      <c r="J7" s="4" t="s">
        <v>65</v>
      </c>
      <c r="K7" s="65" t="s">
        <v>64</v>
      </c>
      <c r="L7" s="4" t="s">
        <v>65</v>
      </c>
      <c r="M7" s="4" t="s">
        <v>66</v>
      </c>
      <c r="N7" s="4" t="s">
        <v>65</v>
      </c>
      <c r="O7" s="4" t="s">
        <v>66</v>
      </c>
      <c r="P7" s="4" t="s">
        <v>65</v>
      </c>
      <c r="Q7" s="65" t="s">
        <v>64</v>
      </c>
      <c r="R7" s="4" t="s">
        <v>65</v>
      </c>
      <c r="S7" s="65" t="s">
        <v>64</v>
      </c>
      <c r="T7" s="4" t="s">
        <v>65</v>
      </c>
      <c r="U7" s="4" t="s">
        <v>66</v>
      </c>
      <c r="V7" s="4" t="s">
        <v>65</v>
      </c>
      <c r="W7" s="4" t="s">
        <v>66</v>
      </c>
      <c r="X7" s="4" t="s">
        <v>65</v>
      </c>
      <c r="Y7" s="65" t="s">
        <v>64</v>
      </c>
      <c r="Z7" s="4" t="s">
        <v>65</v>
      </c>
    </row>
    <row r="8" spans="1:26" s="73" customFormat="1" ht="13.5" thickTop="1" x14ac:dyDescent="0.2">
      <c r="A8" s="66">
        <v>1</v>
      </c>
      <c r="B8" s="67" t="s">
        <v>67</v>
      </c>
      <c r="C8" s="68">
        <f>SUM(C9:C16)</f>
        <v>0</v>
      </c>
      <c r="D8" s="68">
        <f t="shared" ref="D8:U8" si="0">SUM(D9:D16)</f>
        <v>0</v>
      </c>
      <c r="E8" s="69">
        <f t="shared" si="0"/>
        <v>306.89999999999998</v>
      </c>
      <c r="F8" s="69">
        <f t="shared" si="0"/>
        <v>0</v>
      </c>
      <c r="G8" s="69">
        <f t="shared" si="0"/>
        <v>306.89999999999998</v>
      </c>
      <c r="H8" s="68">
        <f t="shared" si="0"/>
        <v>0</v>
      </c>
      <c r="I8" s="68">
        <f t="shared" si="0"/>
        <v>0</v>
      </c>
      <c r="J8" s="70">
        <f t="shared" si="0"/>
        <v>0</v>
      </c>
      <c r="K8" s="69">
        <f>SUM(K9:K16)</f>
        <v>0</v>
      </c>
      <c r="L8" s="111">
        <f>SUM(L9:L16)</f>
        <v>0</v>
      </c>
      <c r="M8" s="110">
        <f>SUM(M9:M16)</f>
        <v>299</v>
      </c>
      <c r="N8" s="69">
        <f>SUM(N9:N16)</f>
        <v>0</v>
      </c>
      <c r="O8" s="69">
        <f>SUM(O9:O16)</f>
        <v>299</v>
      </c>
      <c r="P8" s="68">
        <f t="shared" si="0"/>
        <v>0</v>
      </c>
      <c r="Q8" s="68">
        <f t="shared" si="0"/>
        <v>0</v>
      </c>
      <c r="R8" s="70">
        <f t="shared" si="0"/>
        <v>0</v>
      </c>
      <c r="S8" s="71">
        <f>SUM(S9:S16)</f>
        <v>432</v>
      </c>
      <c r="T8" s="72">
        <v>0</v>
      </c>
      <c r="U8" s="115">
        <f t="shared" si="0"/>
        <v>524</v>
      </c>
      <c r="V8" s="71">
        <f>SUM(V9:V16)</f>
        <v>0</v>
      </c>
      <c r="W8" s="71">
        <f>SUM(W9:W16)</f>
        <v>710</v>
      </c>
      <c r="X8" s="71">
        <f>SUM(X9:X16)</f>
        <v>0</v>
      </c>
      <c r="Y8" s="71">
        <f>SUM(Y9:Y16)</f>
        <v>246</v>
      </c>
      <c r="Z8" s="72">
        <f>SUM(Z9:Z16)</f>
        <v>0</v>
      </c>
    </row>
    <row r="9" spans="1:26" x14ac:dyDescent="0.2">
      <c r="A9" s="44" t="s">
        <v>34</v>
      </c>
      <c r="B9" s="60" t="s">
        <v>68</v>
      </c>
      <c r="C9" s="60"/>
      <c r="D9" s="60"/>
      <c r="E9" s="74"/>
      <c r="F9" s="74"/>
      <c r="G9" s="74"/>
      <c r="H9" s="60"/>
      <c r="I9" s="60"/>
      <c r="J9" s="34"/>
      <c r="K9" s="106"/>
      <c r="L9" s="107"/>
      <c r="M9" s="74"/>
      <c r="N9" s="74"/>
      <c r="O9" s="74"/>
      <c r="P9" s="60"/>
      <c r="Q9" s="60"/>
      <c r="R9" s="34"/>
      <c r="S9" s="101"/>
      <c r="T9" s="102"/>
      <c r="U9" s="75"/>
      <c r="V9" s="75"/>
      <c r="W9" s="75"/>
      <c r="X9" s="75"/>
      <c r="Y9" s="75"/>
      <c r="Z9" s="76"/>
    </row>
    <row r="10" spans="1:26" x14ac:dyDescent="0.2">
      <c r="A10" s="44" t="s">
        <v>34</v>
      </c>
      <c r="B10" s="60" t="s">
        <v>69</v>
      </c>
      <c r="C10" s="60"/>
      <c r="D10" s="60"/>
      <c r="E10" s="74"/>
      <c r="F10" s="74"/>
      <c r="G10" s="74"/>
      <c r="H10" s="60"/>
      <c r="I10" s="60"/>
      <c r="J10" s="34"/>
      <c r="K10" s="106"/>
      <c r="L10" s="107"/>
      <c r="M10" s="74">
        <v>4</v>
      </c>
      <c r="N10" s="74"/>
      <c r="O10" s="74">
        <f>M10</f>
        <v>4</v>
      </c>
      <c r="P10" s="60"/>
      <c r="Q10" s="60"/>
      <c r="R10" s="34"/>
      <c r="S10" s="101">
        <v>138</v>
      </c>
      <c r="T10" s="102"/>
      <c r="U10" s="75">
        <v>149</v>
      </c>
      <c r="V10" s="75"/>
      <c r="W10" s="75">
        <v>287</v>
      </c>
      <c r="X10" s="75"/>
      <c r="Y10" s="75">
        <f>S10+U10-W10</f>
        <v>0</v>
      </c>
      <c r="Z10" s="76"/>
    </row>
    <row r="11" spans="1:26" x14ac:dyDescent="0.2">
      <c r="A11" s="44" t="s">
        <v>34</v>
      </c>
      <c r="B11" s="60" t="s">
        <v>70</v>
      </c>
      <c r="C11" s="60"/>
      <c r="D11" s="60"/>
      <c r="E11" s="74">
        <v>0.2</v>
      </c>
      <c r="F11" s="74"/>
      <c r="G11" s="74">
        <f>E11</f>
        <v>0.2</v>
      </c>
      <c r="H11" s="60"/>
      <c r="I11" s="60"/>
      <c r="J11" s="34"/>
      <c r="K11" s="106"/>
      <c r="L11" s="107"/>
      <c r="M11" s="74"/>
      <c r="N11" s="74"/>
      <c r="O11" s="74"/>
      <c r="P11" s="60"/>
      <c r="Q11" s="60"/>
      <c r="R11" s="34"/>
      <c r="S11" s="101"/>
      <c r="T11" s="102"/>
      <c r="U11" s="75"/>
      <c r="V11" s="75"/>
      <c r="W11" s="75"/>
      <c r="X11" s="75"/>
      <c r="Y11" s="75"/>
      <c r="Z11" s="76"/>
    </row>
    <row r="12" spans="1:26" x14ac:dyDescent="0.2">
      <c r="A12" s="44" t="s">
        <v>34</v>
      </c>
      <c r="B12" s="60" t="s">
        <v>71</v>
      </c>
      <c r="C12" s="60"/>
      <c r="D12" s="60"/>
      <c r="E12" s="74"/>
      <c r="F12" s="74"/>
      <c r="G12" s="74"/>
      <c r="H12" s="60"/>
      <c r="I12" s="60"/>
      <c r="J12" s="34"/>
      <c r="K12" s="106"/>
      <c r="L12" s="107"/>
      <c r="M12" s="74"/>
      <c r="N12" s="74"/>
      <c r="O12" s="74"/>
      <c r="P12" s="60"/>
      <c r="Q12" s="60"/>
      <c r="R12" s="34"/>
      <c r="S12" s="101"/>
      <c r="T12" s="102"/>
      <c r="U12" s="75"/>
      <c r="V12" s="75"/>
      <c r="W12" s="75"/>
      <c r="X12" s="75"/>
      <c r="Y12" s="75"/>
      <c r="Z12" s="76"/>
    </row>
    <row r="13" spans="1:26" x14ac:dyDescent="0.2">
      <c r="A13" s="44" t="s">
        <v>34</v>
      </c>
      <c r="B13" s="60" t="s">
        <v>72</v>
      </c>
      <c r="C13" s="60"/>
      <c r="D13" s="60"/>
      <c r="E13" s="74"/>
      <c r="F13" s="74"/>
      <c r="G13" s="74"/>
      <c r="H13" s="60"/>
      <c r="I13" s="60"/>
      <c r="J13" s="34"/>
      <c r="K13" s="106"/>
      <c r="L13" s="107"/>
      <c r="M13" s="74"/>
      <c r="N13" s="74"/>
      <c r="O13" s="74"/>
      <c r="P13" s="60"/>
      <c r="Q13" s="60"/>
      <c r="R13" s="34"/>
      <c r="S13" s="101"/>
      <c r="T13" s="102"/>
      <c r="U13" s="75"/>
      <c r="V13" s="75"/>
      <c r="W13" s="75"/>
      <c r="X13" s="75"/>
      <c r="Y13" s="75"/>
      <c r="Z13" s="76"/>
    </row>
    <row r="14" spans="1:26" x14ac:dyDescent="0.2">
      <c r="A14" s="44" t="s">
        <v>34</v>
      </c>
      <c r="B14" s="13" t="s">
        <v>73</v>
      </c>
      <c r="C14" s="60"/>
      <c r="D14" s="60"/>
      <c r="E14" s="74">
        <v>224.3</v>
      </c>
      <c r="F14" s="74"/>
      <c r="G14" s="74">
        <f>E14</f>
        <v>224.3</v>
      </c>
      <c r="H14" s="60"/>
      <c r="I14" s="60"/>
      <c r="J14" s="34"/>
      <c r="K14" s="106"/>
      <c r="L14" s="107"/>
      <c r="M14" s="74">
        <v>220</v>
      </c>
      <c r="N14" s="74"/>
      <c r="O14" s="74">
        <f>M14</f>
        <v>220</v>
      </c>
      <c r="P14" s="60"/>
      <c r="Q14" s="60"/>
      <c r="R14" s="34"/>
      <c r="S14" s="101">
        <v>294</v>
      </c>
      <c r="T14" s="102"/>
      <c r="U14" s="75">
        <v>375</v>
      </c>
      <c r="V14" s="75"/>
      <c r="W14" s="75">
        <v>423</v>
      </c>
      <c r="X14" s="75"/>
      <c r="Y14" s="75">
        <f>S14+U14-W14</f>
        <v>246</v>
      </c>
      <c r="Z14" s="76"/>
    </row>
    <row r="15" spans="1:26" x14ac:dyDescent="0.2">
      <c r="A15" s="44" t="s">
        <v>34</v>
      </c>
      <c r="B15" s="13" t="s">
        <v>74</v>
      </c>
      <c r="C15" s="60"/>
      <c r="D15" s="60"/>
      <c r="E15" s="74"/>
      <c r="F15" s="74"/>
      <c r="G15" s="74"/>
      <c r="H15" s="60"/>
      <c r="I15" s="60"/>
      <c r="J15" s="34"/>
      <c r="K15" s="106"/>
      <c r="L15" s="107"/>
      <c r="M15" s="74">
        <v>6</v>
      </c>
      <c r="N15" s="74"/>
      <c r="O15" s="74">
        <f>M15</f>
        <v>6</v>
      </c>
      <c r="P15" s="60"/>
      <c r="Q15" s="60"/>
      <c r="R15" s="34"/>
      <c r="S15" s="101"/>
      <c r="T15" s="102"/>
      <c r="U15" s="75"/>
      <c r="V15" s="75"/>
      <c r="W15" s="75"/>
      <c r="X15" s="75"/>
      <c r="Y15" s="75"/>
      <c r="Z15" s="76"/>
    </row>
    <row r="16" spans="1:26" x14ac:dyDescent="0.2">
      <c r="A16" s="44" t="s">
        <v>34</v>
      </c>
      <c r="B16" s="13" t="s">
        <v>75</v>
      </c>
      <c r="C16" s="60"/>
      <c r="D16" s="60"/>
      <c r="E16" s="74">
        <v>82.4</v>
      </c>
      <c r="F16" s="74"/>
      <c r="G16" s="74">
        <f>E16</f>
        <v>82.4</v>
      </c>
      <c r="H16" s="60"/>
      <c r="I16" s="60"/>
      <c r="J16" s="34"/>
      <c r="K16" s="106"/>
      <c r="L16" s="107"/>
      <c r="M16" s="74">
        <v>69</v>
      </c>
      <c r="N16" s="74"/>
      <c r="O16" s="74">
        <f>M16</f>
        <v>69</v>
      </c>
      <c r="P16" s="60"/>
      <c r="Q16" s="60"/>
      <c r="R16" s="34"/>
      <c r="S16" s="101"/>
      <c r="T16" s="102"/>
      <c r="U16" s="75"/>
      <c r="V16" s="75"/>
      <c r="W16" s="75"/>
      <c r="X16" s="75"/>
      <c r="Y16" s="75"/>
      <c r="Z16" s="76"/>
    </row>
    <row r="17" spans="1:26" s="73" customFormat="1" x14ac:dyDescent="0.2">
      <c r="A17" s="77">
        <v>2</v>
      </c>
      <c r="B17" s="19" t="s">
        <v>76</v>
      </c>
      <c r="C17" s="78">
        <f t="shared" ref="C17:R17" si="1">SUM(C18:C20)</f>
        <v>0</v>
      </c>
      <c r="D17" s="78">
        <f t="shared" si="1"/>
        <v>0</v>
      </c>
      <c r="E17" s="79">
        <f>SUM(E18:E21)</f>
        <v>525.90000000000009</v>
      </c>
      <c r="F17" s="79">
        <f t="shared" si="1"/>
        <v>0</v>
      </c>
      <c r="G17" s="79">
        <f>SUM(G18:G21)</f>
        <v>525.90000000000009</v>
      </c>
      <c r="H17" s="78">
        <f t="shared" si="1"/>
        <v>0</v>
      </c>
      <c r="I17" s="78">
        <f t="shared" si="1"/>
        <v>0</v>
      </c>
      <c r="J17" s="80">
        <f t="shared" si="1"/>
        <v>0</v>
      </c>
      <c r="K17" s="79">
        <f>SUM(K18:K21)</f>
        <v>0</v>
      </c>
      <c r="L17" s="114">
        <f>SUM(L18:L21)</f>
        <v>0</v>
      </c>
      <c r="M17" s="113">
        <f>SUM(M18:M21)</f>
        <v>533</v>
      </c>
      <c r="N17" s="79">
        <f>SUM(N18:N21)</f>
        <v>0</v>
      </c>
      <c r="O17" s="113">
        <f>SUM(O18:O21)</f>
        <v>533</v>
      </c>
      <c r="P17" s="78">
        <f t="shared" si="1"/>
        <v>0</v>
      </c>
      <c r="Q17" s="78">
        <f t="shared" si="1"/>
        <v>0</v>
      </c>
      <c r="R17" s="80">
        <f t="shared" si="1"/>
        <v>0</v>
      </c>
      <c r="S17" s="81">
        <f>SUM(S18:S21)</f>
        <v>54</v>
      </c>
      <c r="T17" s="104">
        <v>0</v>
      </c>
      <c r="U17" s="81">
        <f t="shared" ref="U17:Z17" si="2">SUM(U18:U21)</f>
        <v>625</v>
      </c>
      <c r="V17" s="81">
        <f t="shared" si="2"/>
        <v>0</v>
      </c>
      <c r="W17" s="81">
        <f t="shared" si="2"/>
        <v>355</v>
      </c>
      <c r="X17" s="81">
        <f t="shared" si="2"/>
        <v>0</v>
      </c>
      <c r="Y17" s="81">
        <f t="shared" si="2"/>
        <v>324</v>
      </c>
      <c r="Z17" s="82">
        <f t="shared" si="2"/>
        <v>0</v>
      </c>
    </row>
    <row r="18" spans="1:26" x14ac:dyDescent="0.2">
      <c r="A18" s="44" t="s">
        <v>34</v>
      </c>
      <c r="B18" s="60" t="s">
        <v>77</v>
      </c>
      <c r="C18" s="60"/>
      <c r="D18" s="60"/>
      <c r="E18" s="74">
        <v>383.1</v>
      </c>
      <c r="F18" s="74"/>
      <c r="G18" s="74">
        <f>E18</f>
        <v>383.1</v>
      </c>
      <c r="H18" s="60"/>
      <c r="I18" s="60"/>
      <c r="J18" s="34"/>
      <c r="K18" s="106"/>
      <c r="L18" s="107"/>
      <c r="M18" s="74">
        <v>381</v>
      </c>
      <c r="N18" s="74"/>
      <c r="O18" s="74">
        <f>M18</f>
        <v>381</v>
      </c>
      <c r="P18" s="60"/>
      <c r="Q18" s="60"/>
      <c r="R18" s="34"/>
      <c r="S18" s="101">
        <v>44</v>
      </c>
      <c r="T18" s="102"/>
      <c r="U18" s="75">
        <v>601</v>
      </c>
      <c r="V18" s="75"/>
      <c r="W18" s="75">
        <v>332</v>
      </c>
      <c r="X18" s="75"/>
      <c r="Y18" s="75">
        <f>S18+U18-W18</f>
        <v>313</v>
      </c>
      <c r="Z18" s="76"/>
    </row>
    <row r="19" spans="1:26" x14ac:dyDescent="0.2">
      <c r="A19" s="44" t="s">
        <v>34</v>
      </c>
      <c r="B19" s="13" t="s">
        <v>78</v>
      </c>
      <c r="C19" s="60"/>
      <c r="D19" s="60"/>
      <c r="E19" s="74">
        <v>88.8</v>
      </c>
      <c r="F19" s="74"/>
      <c r="G19" s="74">
        <f>E19</f>
        <v>88.8</v>
      </c>
      <c r="H19" s="60"/>
      <c r="I19" s="60"/>
      <c r="J19" s="34"/>
      <c r="K19" s="106"/>
      <c r="L19" s="107"/>
      <c r="M19" s="74">
        <v>102</v>
      </c>
      <c r="N19" s="74"/>
      <c r="O19" s="74">
        <f>M19</f>
        <v>102</v>
      </c>
      <c r="P19" s="60"/>
      <c r="Q19" s="60"/>
      <c r="R19" s="34"/>
      <c r="S19" s="101"/>
      <c r="T19" s="102"/>
      <c r="U19" s="75"/>
      <c r="V19" s="75"/>
      <c r="W19" s="75"/>
      <c r="X19" s="75"/>
      <c r="Y19" s="75"/>
      <c r="Z19" s="76"/>
    </row>
    <row r="20" spans="1:26" x14ac:dyDescent="0.2">
      <c r="A20" s="44" t="s">
        <v>34</v>
      </c>
      <c r="B20" s="13" t="s">
        <v>79</v>
      </c>
      <c r="C20" s="60"/>
      <c r="D20" s="60"/>
      <c r="E20" s="74"/>
      <c r="F20" s="74"/>
      <c r="G20" s="74">
        <f>E20</f>
        <v>0</v>
      </c>
      <c r="H20" s="60"/>
      <c r="I20" s="60"/>
      <c r="J20" s="34"/>
      <c r="K20" s="106"/>
      <c r="L20" s="107"/>
      <c r="M20" s="74"/>
      <c r="N20" s="74"/>
      <c r="O20" s="74"/>
      <c r="P20" s="60"/>
      <c r="Q20" s="60"/>
      <c r="R20" s="34"/>
      <c r="S20" s="101"/>
      <c r="T20" s="102"/>
      <c r="U20" s="75"/>
      <c r="V20" s="75"/>
      <c r="W20" s="75"/>
      <c r="X20" s="75"/>
      <c r="Y20" s="75"/>
      <c r="Z20" s="76"/>
    </row>
    <row r="21" spans="1:26" x14ac:dyDescent="0.2">
      <c r="A21" s="44" t="s">
        <v>34</v>
      </c>
      <c r="B21" s="13" t="s">
        <v>80</v>
      </c>
      <c r="C21" s="60"/>
      <c r="D21" s="60"/>
      <c r="E21" s="74">
        <v>54</v>
      </c>
      <c r="F21" s="74"/>
      <c r="G21" s="74">
        <f>E21</f>
        <v>54</v>
      </c>
      <c r="H21" s="60"/>
      <c r="I21" s="60"/>
      <c r="J21" s="34"/>
      <c r="K21" s="106"/>
      <c r="L21" s="107"/>
      <c r="M21" s="74">
        <v>50</v>
      </c>
      <c r="N21" s="74"/>
      <c r="O21" s="74">
        <f>M21</f>
        <v>50</v>
      </c>
      <c r="P21" s="60"/>
      <c r="Q21" s="60"/>
      <c r="R21" s="34"/>
      <c r="S21" s="101">
        <v>10</v>
      </c>
      <c r="T21" s="102"/>
      <c r="U21" s="75">
        <v>24</v>
      </c>
      <c r="V21" s="75"/>
      <c r="W21" s="75">
        <v>23</v>
      </c>
      <c r="X21" s="75"/>
      <c r="Y21" s="75">
        <f>S21+U21-W21</f>
        <v>11</v>
      </c>
      <c r="Z21" s="76"/>
    </row>
    <row r="22" spans="1:26" s="73" customFormat="1" x14ac:dyDescent="0.2">
      <c r="A22" s="77">
        <v>3</v>
      </c>
      <c r="B22" s="19" t="s">
        <v>81</v>
      </c>
      <c r="C22" s="83">
        <f>SUM(C23:C24)</f>
        <v>0</v>
      </c>
      <c r="D22" s="83">
        <f t="shared" ref="D22:Z22" si="3">SUM(D23:D24)</f>
        <v>0</v>
      </c>
      <c r="E22" s="83">
        <f t="shared" si="3"/>
        <v>4.2</v>
      </c>
      <c r="F22" s="83">
        <f t="shared" si="3"/>
        <v>0</v>
      </c>
      <c r="G22" s="83">
        <f t="shared" si="3"/>
        <v>4.2</v>
      </c>
      <c r="H22" s="83">
        <f t="shared" si="3"/>
        <v>0</v>
      </c>
      <c r="I22" s="83">
        <f t="shared" si="3"/>
        <v>0</v>
      </c>
      <c r="J22" s="84">
        <f t="shared" si="3"/>
        <v>0</v>
      </c>
      <c r="K22" s="83">
        <f t="shared" si="3"/>
        <v>0</v>
      </c>
      <c r="L22" s="84">
        <f t="shared" si="3"/>
        <v>0</v>
      </c>
      <c r="M22" s="113">
        <f t="shared" si="3"/>
        <v>9</v>
      </c>
      <c r="N22" s="79">
        <f t="shared" si="3"/>
        <v>0</v>
      </c>
      <c r="O22" s="79">
        <f t="shared" si="3"/>
        <v>9</v>
      </c>
      <c r="P22" s="83">
        <f t="shared" si="3"/>
        <v>0</v>
      </c>
      <c r="Q22" s="83">
        <f t="shared" si="3"/>
        <v>0</v>
      </c>
      <c r="R22" s="84">
        <f t="shared" si="3"/>
        <v>0</v>
      </c>
      <c r="S22" s="103">
        <v>0</v>
      </c>
      <c r="T22" s="104">
        <v>0</v>
      </c>
      <c r="U22" s="81">
        <f t="shared" si="3"/>
        <v>0</v>
      </c>
      <c r="V22" s="81">
        <f t="shared" si="3"/>
        <v>0</v>
      </c>
      <c r="W22" s="81">
        <f t="shared" si="3"/>
        <v>0</v>
      </c>
      <c r="X22" s="81">
        <f t="shared" si="3"/>
        <v>0</v>
      </c>
      <c r="Y22" s="81">
        <f t="shared" si="3"/>
        <v>0</v>
      </c>
      <c r="Z22" s="82">
        <f t="shared" si="3"/>
        <v>0</v>
      </c>
    </row>
    <row r="23" spans="1:26" x14ac:dyDescent="0.2">
      <c r="A23" s="44" t="s">
        <v>34</v>
      </c>
      <c r="B23" s="13" t="s">
        <v>82</v>
      </c>
      <c r="C23" s="60"/>
      <c r="D23" s="60"/>
      <c r="E23" s="74"/>
      <c r="F23" s="74"/>
      <c r="G23" s="74"/>
      <c r="H23" s="60"/>
      <c r="I23" s="60"/>
      <c r="J23" s="34"/>
      <c r="K23" s="106"/>
      <c r="L23" s="107"/>
      <c r="M23" s="74">
        <v>9</v>
      </c>
      <c r="N23" s="74"/>
      <c r="O23" s="74">
        <f>M23</f>
        <v>9</v>
      </c>
      <c r="P23" s="60"/>
      <c r="Q23" s="60"/>
      <c r="R23" s="34"/>
      <c r="S23" s="101"/>
      <c r="T23" s="102"/>
      <c r="U23" s="75"/>
      <c r="V23" s="75"/>
      <c r="W23" s="75"/>
      <c r="X23" s="75"/>
      <c r="Y23" s="75"/>
      <c r="Z23" s="76"/>
    </row>
    <row r="24" spans="1:26" x14ac:dyDescent="0.2">
      <c r="A24" s="44" t="s">
        <v>34</v>
      </c>
      <c r="B24" s="60" t="s">
        <v>83</v>
      </c>
      <c r="C24" s="60"/>
      <c r="D24" s="60"/>
      <c r="E24" s="74">
        <v>4.2</v>
      </c>
      <c r="F24" s="74"/>
      <c r="G24" s="74">
        <f>E24</f>
        <v>4.2</v>
      </c>
      <c r="H24" s="60"/>
      <c r="I24" s="60"/>
      <c r="J24" s="34"/>
      <c r="K24" s="106"/>
      <c r="L24" s="107"/>
      <c r="M24" s="74"/>
      <c r="N24" s="74"/>
      <c r="O24" s="74"/>
      <c r="P24" s="60"/>
      <c r="Q24" s="60"/>
      <c r="R24" s="34"/>
      <c r="S24" s="101"/>
      <c r="T24" s="102"/>
      <c r="U24" s="75"/>
      <c r="V24" s="75"/>
      <c r="W24" s="75"/>
      <c r="X24" s="75"/>
      <c r="Y24" s="75"/>
      <c r="Z24" s="76"/>
    </row>
    <row r="25" spans="1:26" s="73" customFormat="1" x14ac:dyDescent="0.2">
      <c r="A25" s="77">
        <v>4</v>
      </c>
      <c r="B25" s="19" t="s">
        <v>84</v>
      </c>
      <c r="C25" s="81">
        <f t="shared" ref="C25:Z25" si="4">C26</f>
        <v>0</v>
      </c>
      <c r="D25" s="81">
        <f t="shared" si="4"/>
        <v>0</v>
      </c>
      <c r="E25" s="85">
        <f t="shared" si="4"/>
        <v>0.9</v>
      </c>
      <c r="F25" s="81">
        <f t="shared" si="4"/>
        <v>0</v>
      </c>
      <c r="G25" s="85">
        <f t="shared" si="4"/>
        <v>0.9</v>
      </c>
      <c r="H25" s="81">
        <f t="shared" si="4"/>
        <v>0</v>
      </c>
      <c r="I25" s="81">
        <f t="shared" si="4"/>
        <v>0</v>
      </c>
      <c r="J25" s="82">
        <f t="shared" si="4"/>
        <v>0</v>
      </c>
      <c r="K25" s="81">
        <f t="shared" si="4"/>
        <v>0</v>
      </c>
      <c r="L25" s="82">
        <f t="shared" si="4"/>
        <v>0</v>
      </c>
      <c r="M25" s="112">
        <f t="shared" si="4"/>
        <v>0</v>
      </c>
      <c r="N25" s="81">
        <f t="shared" si="4"/>
        <v>0</v>
      </c>
      <c r="O25" s="81">
        <f t="shared" si="4"/>
        <v>0</v>
      </c>
      <c r="P25" s="81">
        <f t="shared" si="4"/>
        <v>0</v>
      </c>
      <c r="Q25" s="81">
        <f t="shared" si="4"/>
        <v>0</v>
      </c>
      <c r="R25" s="82">
        <f t="shared" si="4"/>
        <v>0</v>
      </c>
      <c r="S25" s="103">
        <v>24</v>
      </c>
      <c r="T25" s="104">
        <v>0</v>
      </c>
      <c r="U25" s="81">
        <f t="shared" si="4"/>
        <v>0</v>
      </c>
      <c r="V25" s="81">
        <f t="shared" si="4"/>
        <v>0</v>
      </c>
      <c r="W25" s="81">
        <f t="shared" si="4"/>
        <v>0</v>
      </c>
      <c r="X25" s="81">
        <f t="shared" si="4"/>
        <v>0</v>
      </c>
      <c r="Y25" s="81">
        <f t="shared" si="4"/>
        <v>24</v>
      </c>
      <c r="Z25" s="82">
        <f t="shared" si="4"/>
        <v>0</v>
      </c>
    </row>
    <row r="26" spans="1:26" s="73" customFormat="1" x14ac:dyDescent="0.2">
      <c r="A26" s="44" t="s">
        <v>34</v>
      </c>
      <c r="B26" s="60" t="s">
        <v>85</v>
      </c>
      <c r="C26" s="86"/>
      <c r="D26" s="86"/>
      <c r="E26" s="87">
        <v>0.9</v>
      </c>
      <c r="F26" s="87"/>
      <c r="G26" s="74">
        <f>E26</f>
        <v>0.9</v>
      </c>
      <c r="H26" s="86"/>
      <c r="I26" s="86"/>
      <c r="J26" s="88"/>
      <c r="K26" s="108"/>
      <c r="L26" s="109"/>
      <c r="M26" s="87"/>
      <c r="N26" s="87"/>
      <c r="O26" s="87"/>
      <c r="P26" s="86"/>
      <c r="Q26" s="86"/>
      <c r="R26" s="88"/>
      <c r="S26" s="101">
        <v>24</v>
      </c>
      <c r="T26" s="105"/>
      <c r="U26" s="89"/>
      <c r="V26" s="89"/>
      <c r="W26" s="89"/>
      <c r="X26" s="90"/>
      <c r="Y26" s="75">
        <f>S26+U26-W26</f>
        <v>24</v>
      </c>
      <c r="Z26" s="91"/>
    </row>
    <row r="27" spans="1:26" s="99" customFormat="1" x14ac:dyDescent="0.2">
      <c r="A27" s="92"/>
      <c r="B27" s="93" t="s">
        <v>86</v>
      </c>
      <c r="C27" s="94">
        <f>C8+C17+C22+C26</f>
        <v>0</v>
      </c>
      <c r="D27" s="94">
        <f t="shared" ref="D27:R27" si="5">D8+D17+D22+D26</f>
        <v>0</v>
      </c>
      <c r="E27" s="95">
        <f t="shared" si="5"/>
        <v>837.90000000000009</v>
      </c>
      <c r="F27" s="95">
        <f t="shared" si="5"/>
        <v>0</v>
      </c>
      <c r="G27" s="95">
        <f t="shared" si="5"/>
        <v>837.90000000000009</v>
      </c>
      <c r="H27" s="94">
        <f t="shared" si="5"/>
        <v>0</v>
      </c>
      <c r="I27" s="94">
        <f t="shared" si="5"/>
        <v>0</v>
      </c>
      <c r="J27" s="96">
        <f t="shared" si="5"/>
        <v>0</v>
      </c>
      <c r="K27" s="95">
        <f t="shared" si="5"/>
        <v>0</v>
      </c>
      <c r="L27" s="95">
        <f t="shared" si="5"/>
        <v>0</v>
      </c>
      <c r="M27" s="95">
        <f t="shared" si="5"/>
        <v>841</v>
      </c>
      <c r="N27" s="95">
        <f t="shared" si="5"/>
        <v>0</v>
      </c>
      <c r="O27" s="95">
        <f t="shared" si="5"/>
        <v>841</v>
      </c>
      <c r="P27" s="94">
        <f t="shared" si="5"/>
        <v>0</v>
      </c>
      <c r="Q27" s="94">
        <f t="shared" si="5"/>
        <v>0</v>
      </c>
      <c r="R27" s="96">
        <f t="shared" si="5"/>
        <v>0</v>
      </c>
      <c r="S27" s="97">
        <f t="shared" ref="S27:Z27" si="6">S8+S17+S22+S26</f>
        <v>510</v>
      </c>
      <c r="T27" s="97">
        <v>0</v>
      </c>
      <c r="U27" s="97">
        <f t="shared" si="6"/>
        <v>1149</v>
      </c>
      <c r="V27" s="97">
        <f t="shared" si="6"/>
        <v>0</v>
      </c>
      <c r="W27" s="97">
        <f t="shared" si="6"/>
        <v>1065</v>
      </c>
      <c r="X27" s="97">
        <f t="shared" si="6"/>
        <v>0</v>
      </c>
      <c r="Y27" s="97">
        <f t="shared" si="6"/>
        <v>594</v>
      </c>
      <c r="Z27" s="98">
        <f t="shared" si="6"/>
        <v>0</v>
      </c>
    </row>
  </sheetData>
  <mergeCells count="21">
    <mergeCell ref="A5:A7"/>
    <mergeCell ref="B5:B7"/>
    <mergeCell ref="C5:D6"/>
    <mergeCell ref="E5:H5"/>
    <mergeCell ref="B3:Z3"/>
    <mergeCell ref="C4:J4"/>
    <mergeCell ref="K4:R4"/>
    <mergeCell ref="S4:Z4"/>
    <mergeCell ref="E6:F6"/>
    <mergeCell ref="G6:H6"/>
    <mergeCell ref="M6:N6"/>
    <mergeCell ref="O6:P6"/>
    <mergeCell ref="U6:V6"/>
    <mergeCell ref="W6:X6"/>
    <mergeCell ref="Q5:R6"/>
    <mergeCell ref="S5:T6"/>
    <mergeCell ref="U5:X5"/>
    <mergeCell ref="I5:J6"/>
    <mergeCell ref="K5:L6"/>
    <mergeCell ref="Y5:Z6"/>
    <mergeCell ref="M5:P5"/>
  </mergeCells>
  <phoneticPr fontId="4" type="noConversion"/>
  <printOptions horizontalCentered="1" verticalCentered="1"/>
  <pageMargins left="0" right="0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2018-10-23T09:16:09Z</dcterms:modified>
</cp:coreProperties>
</file>